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Vmflub02\rocznik\Dział_XI_Nauka_i_technika\"/>
    </mc:Choice>
  </mc:AlternateContent>
  <bookViews>
    <workbookView xWindow="0" yWindow="0" windowWidth="28800" windowHeight="11835" tabRatio="758"/>
  </bookViews>
  <sheets>
    <sheet name="Spis    List " sheetId="21" r:id="rId1"/>
    <sheet name="Wykres1(48)" sheetId="23" r:id="rId2"/>
    <sheet name="Wykres2(49)" sheetId="24" r:id="rId3"/>
    <sheet name="Wykres3(50)" sheetId="25" r:id="rId4"/>
    <sheet name="Wykres4(51)" sheetId="26" r:id="rId5"/>
    <sheet name="Wykres5(52)" sheetId="27" r:id="rId6"/>
    <sheet name="Wykres6(53)" sheetId="28" r:id="rId7"/>
    <sheet name="Wykres7(54)" sheetId="22" r:id="rId8"/>
    <sheet name="Tabl.1(89)" sheetId="2" r:id="rId9"/>
    <sheet name="Tabl.2(90)" sheetId="18" r:id="rId10"/>
    <sheet name="Tabl.3(91)" sheetId="3" r:id="rId11"/>
    <sheet name="Tabl.4(92)" sheetId="19" r:id="rId12"/>
    <sheet name="Tabl.5(93)" sheetId="20" r:id="rId13"/>
  </sheets>
  <calcPr calcId="152511"/>
</workbook>
</file>

<file path=xl/calcChain.xml><?xml version="1.0" encoding="utf-8"?>
<calcChain xmlns="http://schemas.openxmlformats.org/spreadsheetml/2006/main">
  <c r="E12" i="18" l="1"/>
  <c r="E11" i="18"/>
  <c r="E10" i="18"/>
  <c r="E9" i="18"/>
  <c r="E8" i="18"/>
  <c r="E7" i="18"/>
  <c r="E5" i="18"/>
  <c r="E45" i="2"/>
  <c r="E43" i="2"/>
  <c r="E42" i="2"/>
  <c r="E40" i="2"/>
  <c r="E39" i="2"/>
  <c r="E38" i="2"/>
  <c r="E37" i="2"/>
  <c r="E36" i="2"/>
  <c r="D11" i="18" l="1"/>
  <c r="D10" i="18"/>
  <c r="D8" i="18"/>
  <c r="D7" i="18"/>
  <c r="D5" i="18"/>
  <c r="D45" i="2"/>
  <c r="D43" i="2"/>
  <c r="D42" i="2"/>
  <c r="D40" i="2"/>
  <c r="D39" i="2"/>
  <c r="D38" i="2"/>
  <c r="D37" i="2"/>
  <c r="D36" i="2"/>
</calcChain>
</file>

<file path=xl/sharedStrings.xml><?xml version="1.0" encoding="utf-8"?>
<sst xmlns="http://schemas.openxmlformats.org/spreadsheetml/2006/main" count="417" uniqueCount="244">
  <si>
    <t>WYSZCZEGÓLNIENIE</t>
  </si>
  <si>
    <t>SPECIFICATION</t>
  </si>
  <si>
    <t>T O T A L</t>
  </si>
  <si>
    <t>of which R&amp;D dedicated entities</t>
  </si>
  <si>
    <t>pozostałe</t>
  </si>
  <si>
    <t>others</t>
  </si>
  <si>
    <t>Rolnictwo, leśnictwo, łowiectwo i rybactwo</t>
  </si>
  <si>
    <t>Agriculture, forestry and fishing</t>
  </si>
  <si>
    <t xml:space="preserve">Przemysł </t>
  </si>
  <si>
    <t>Industry</t>
  </si>
  <si>
    <t xml:space="preserve">w tym przetwórstwo przemysłowe </t>
  </si>
  <si>
    <t>of which manufacturing</t>
  </si>
  <si>
    <t xml:space="preserve">Budownictwo </t>
  </si>
  <si>
    <t>Construction</t>
  </si>
  <si>
    <t>O G Ó Ł E M</t>
  </si>
  <si>
    <t>Przemysł</t>
  </si>
  <si>
    <t>w tym przetwórstwo przemysłowe</t>
  </si>
  <si>
    <t>Budownictwo</t>
  </si>
  <si>
    <t>w dziedzinie:</t>
  </si>
  <si>
    <t>in the field of:</t>
  </si>
  <si>
    <t>Nauk przyrodniczych</t>
  </si>
  <si>
    <t>Natural sciences</t>
  </si>
  <si>
    <t>Nauk inżynieryjnych i technicznych</t>
  </si>
  <si>
    <t>Engineering and technology</t>
  </si>
  <si>
    <t>Medical and health sciences</t>
  </si>
  <si>
    <t>Nauk rolniczych i weterynaryjnych</t>
  </si>
  <si>
    <t>Agricultural and veterinary sciences</t>
  </si>
  <si>
    <t>Nauk społecznych</t>
  </si>
  <si>
    <t>Social sciences</t>
  </si>
  <si>
    <t>Nauk humanistycznych i sztuki</t>
  </si>
  <si>
    <t>Humanities and the arts</t>
  </si>
  <si>
    <t>a Wewnętrzne; bez amortyzacji środków trwałych.</t>
  </si>
  <si>
    <t>a Intramural; excluding depreciation of fixed assets.</t>
  </si>
  <si>
    <t>w tym podmioty wyspecjalizowane badawczo</t>
  </si>
  <si>
    <t>Constructions</t>
  </si>
  <si>
    <t>a Dane dotyczą podmiotów gospodarczych, w których liczba pracujących przekracza 9.</t>
  </si>
  <si>
    <t xml:space="preserve">O G Ó Ł E M </t>
  </si>
  <si>
    <t>Nauk medycznych i nauk o zdrowiu</t>
  </si>
  <si>
    <t>TOTAL</t>
  </si>
  <si>
    <t>Przedsiębiorstwa kupujące usługi w chmurze obliczeniowej</t>
  </si>
  <si>
    <t>Enterprises buying cloud computing services</t>
  </si>
  <si>
    <t>Przedsiębiorstwa korzytające z otwartych danych publicznych</t>
  </si>
  <si>
    <t>Enterprises using open data</t>
  </si>
  <si>
    <r>
      <t xml:space="preserve">w % ogółu przedsiębiorstw
</t>
    </r>
    <r>
      <rPr>
        <sz val="9"/>
        <color indexed="23"/>
        <rFont val="Arial"/>
        <family val="2"/>
        <charset val="238"/>
      </rPr>
      <t>in percent of total enterprises</t>
    </r>
  </si>
  <si>
    <r>
      <t>PURPOSE OF USING THE INTERNET BY ENTERPRISES</t>
    </r>
    <r>
      <rPr>
        <vertAlign val="superscript"/>
        <sz val="9"/>
        <color indexed="23"/>
        <rFont val="Arial"/>
        <family val="2"/>
        <charset val="238"/>
      </rPr>
      <t>a</t>
    </r>
  </si>
  <si>
    <t>Przedsiębiorstwa prowadzące sprzedaż elektroniczną</t>
  </si>
  <si>
    <t>Enterprises conducting electronic sales</t>
  </si>
  <si>
    <t>ogółem</t>
  </si>
  <si>
    <t>total</t>
  </si>
  <si>
    <t>badacze</t>
  </si>
  <si>
    <t>researchers</t>
  </si>
  <si>
    <t>technicians and equivalent staff</t>
  </si>
  <si>
    <t>pozostały personel pomocniczy</t>
  </si>
  <si>
    <t>other supporting staff</t>
  </si>
  <si>
    <t>technicy i pracownicy równorzędni</t>
  </si>
  <si>
    <t>.</t>
  </si>
  <si>
    <t>–</t>
  </si>
  <si>
    <t>Nauka i technika. Społeczeństwo informacyjne</t>
  </si>
  <si>
    <t xml:space="preserve">Chapter XI. </t>
  </si>
  <si>
    <t>Science and technology. Information society</t>
  </si>
  <si>
    <t>Spis tablic</t>
  </si>
  <si>
    <t>List of tables</t>
  </si>
  <si>
    <t>PODMIOTY,  STOPIEŃ  ZUŻYCIA  APARATURY  NAUKOWO-BADAWCZEJ  ORAZ  NAKŁADY  W  DZIAŁALNOŚCI  BADAWCZEJ  I  ROZWOJOWEJ</t>
  </si>
  <si>
    <t>NAKŁADY  NA  DZIAŁALNOŚĆ  BADAWCZĄ  I  ROZWOJOWĄ  WEDŁUG  DZIEDZIN B+R  (ceny bieżące)</t>
  </si>
  <si>
    <t>EXPENDITURES  ON  RESEARCH  AND  DEVELOPMENT  BY  FIELD  OF  R&amp;D  (current prices)</t>
  </si>
  <si>
    <t>PRACUJĄCY  (personel wewnętrzny)  W  DZIAŁALNOŚCI  BADAWCZEJ  I  ROZWOJOWEJ  WEDŁUG  POZIOMU  WYKSZTAŁCENIA</t>
  </si>
  <si>
    <t>INTERNAL  PERSONNEL  IN  RESEARCH  AND  DEVELOPMENT  BY  EDUCATIONAL  LEVEL</t>
  </si>
  <si>
    <t>PRACUJĄCY  (personel wewnętrzny)  W  DZIAŁALNOŚCI  BADAWCZEJ  I  ROZWOJOWEJ  WEDŁUG  FUNKCJI</t>
  </si>
  <si>
    <t>INTERNAL  PERSONNEL  IN  RESEARCH  AND  DEVELOPMENT  BY  FUNCTIONS</t>
  </si>
  <si>
    <t>CELE  WYKORZYSTANIA  INTERNETU  W  PRZEDSIĘBIORSTWACH</t>
  </si>
  <si>
    <t>PURPOSE  OF USING THE INTERNET BY ENTERPRISES</t>
  </si>
  <si>
    <t>Powrót do spisu tablic</t>
  </si>
  <si>
    <t>Return to list of tables</t>
  </si>
  <si>
    <t xml:space="preserve"> </t>
  </si>
  <si>
    <t>Dział XI.</t>
  </si>
  <si>
    <t>NAKŁADY NA DZIAŁALNOŚĆ BADAWCZĄ I ROZWOJOWĄ WEDŁUG RODZAJÓW KOSZTÓW</t>
  </si>
  <si>
    <t xml:space="preserve">a Wewnętrzne; bez amortyzacji środków trwałych. b Dotyczy maszyn i urządzeń technicznych, narzędzi, przyrządów, ruchomości, wyposażenia oraz środków transportu (grupy 3–8 KŚT). </t>
  </si>
  <si>
    <t>Powrót do spisu wykresów</t>
  </si>
  <si>
    <t>Return to list of charts</t>
  </si>
  <si>
    <t>Spis wykresów</t>
  </si>
  <si>
    <t>List of charts</t>
  </si>
  <si>
    <t>%</t>
  </si>
  <si>
    <t xml:space="preserve">Nakłady osobowe </t>
  </si>
  <si>
    <t>Pozostałe nakłady bieżące</t>
  </si>
  <si>
    <t>Pozostałe nakłady inwestycyjne</t>
  </si>
  <si>
    <r>
      <t>Maszyny  i wyposażenie</t>
    </r>
    <r>
      <rPr>
        <vertAlign val="superscript"/>
        <sz val="9"/>
        <color theme="1"/>
        <rFont val="Arial"/>
        <family val="2"/>
        <charset val="238"/>
      </rPr>
      <t>b</t>
    </r>
    <r>
      <rPr>
        <sz val="9"/>
        <color theme="1"/>
        <rFont val="Arial"/>
        <family val="2"/>
        <charset val="238"/>
      </rPr>
      <t xml:space="preserve"> </t>
    </r>
  </si>
  <si>
    <t>Labour costs</t>
  </si>
  <si>
    <t>Other current costs</t>
  </si>
  <si>
    <r>
      <t>Machinery and equipment</t>
    </r>
    <r>
      <rPr>
        <vertAlign val="superscript"/>
        <sz val="9"/>
        <color theme="0" tint="-0.499984740745262"/>
        <rFont val="Arial"/>
        <family val="2"/>
        <charset val="238"/>
      </rPr>
      <t>b</t>
    </r>
  </si>
  <si>
    <t>NAKŁADY NA DZIAŁALNOŚĆ BADAWCZĄ I ROZWOJOWĄ WEDŁUG RODZAJÓW DZIAŁALNOŚCI B+R</t>
  </si>
  <si>
    <t>Mężczyźni</t>
  </si>
  <si>
    <t>Kobiety</t>
  </si>
  <si>
    <t>Men</t>
  </si>
  <si>
    <t>Women</t>
  </si>
  <si>
    <t xml:space="preserve">a Wewnętrzne; bez amortyzacji środków trwałych. </t>
  </si>
  <si>
    <t xml:space="preserve">a Intramural; excluding depreciation of fixed assets. </t>
  </si>
  <si>
    <t>PERSONEL WEWNĘTRZNY W DZIAŁALNOŚCI BADAWCZEJ I ROZWOJOWEJ WEDŁUG PŁCI</t>
  </si>
  <si>
    <t>INTERNAL PERSONNEL IN RESEARCH AND DEVELOPMENT BY SEX</t>
  </si>
  <si>
    <r>
      <t xml:space="preserve">w osobach      </t>
    </r>
    <r>
      <rPr>
        <sz val="9"/>
        <color theme="0" tint="-0.499984740745262"/>
        <rFont val="Arial"/>
        <family val="2"/>
        <charset val="238"/>
      </rPr>
      <t>in persons</t>
    </r>
  </si>
  <si>
    <t>a Uwzględniono wszystkie osoby, które w danym roku przeznaczyły na działalność B+R minimum 10% całkowitego czasu pracy lub ich wkład w działalność B+R był bardzo istotny.</t>
  </si>
  <si>
    <t>Badania podstawowe</t>
  </si>
  <si>
    <t>Prace rozwojowe</t>
  </si>
  <si>
    <t>Basic research</t>
  </si>
  <si>
    <t>Experimental development</t>
  </si>
  <si>
    <t>Badania stosowane</t>
  </si>
  <si>
    <t>Applied research</t>
  </si>
  <si>
    <t>PRZEDSIĘBIORSTWA INNOWACYJNE W LATACH 2019–2021 WEDŁUG RODZAJÓW INNOWACJI</t>
  </si>
  <si>
    <t>Przedsiębiorstwa przemysłowe</t>
  </si>
  <si>
    <t>Przedsiębiorstwa usługowe</t>
  </si>
  <si>
    <t>Industrial enterprises</t>
  </si>
  <si>
    <t>Service enterprises</t>
  </si>
  <si>
    <t>Produkty</t>
  </si>
  <si>
    <t>Products</t>
  </si>
  <si>
    <t>Procesy biznesowe</t>
  </si>
  <si>
    <t>Business processes</t>
  </si>
  <si>
    <t>Produkty lub procesy biznesowe</t>
  </si>
  <si>
    <t>Products or business processes</t>
  </si>
  <si>
    <t>WYNALAZKI I WZORY UŻYTKOWE KRAJOWE</t>
  </si>
  <si>
    <t>DOMESTIC INVENTIONS AND UTILITY MODELS</t>
  </si>
  <si>
    <t>Wynalazki:</t>
  </si>
  <si>
    <t>Inventions:</t>
  </si>
  <si>
    <t>zgłoszone</t>
  </si>
  <si>
    <t>patent applications</t>
  </si>
  <si>
    <t>udzielone patenty</t>
  </si>
  <si>
    <t>patents granted</t>
  </si>
  <si>
    <t>Wzory użytkowe:</t>
  </si>
  <si>
    <t>Utility models:</t>
  </si>
  <si>
    <t>utility model application</t>
  </si>
  <si>
    <t>udzielone prawa ochronne</t>
  </si>
  <si>
    <t>rights of protection granted</t>
  </si>
  <si>
    <t>a Zgłoszone w Urzędzie Patentowym Rzeczypospolitej Polskiej.</t>
  </si>
  <si>
    <t>Ź r ó d ł o: dane Urzędu Patentowego Rzeczypospolitej Polskiej.</t>
  </si>
  <si>
    <t>a Filed at the Patent Office of the Republic of Poland.</t>
  </si>
  <si>
    <t>S o u r c e: data of the Patent Office of the Republic of Poland.</t>
  </si>
  <si>
    <t>Stan w styczniu</t>
  </si>
  <si>
    <t>As of January</t>
  </si>
  <si>
    <t>PRZEDSIĘBIORSTWA WYKORZYSTUJĄCE WYBRANE TECHNOLOGIE INFORMACYJNO-TELEKOMUNIKACYJNE</t>
  </si>
  <si>
    <t>ENTERPRISES USING SELECTED INFORMATION AND COMMUNICATION TECHNOLOGIES</t>
  </si>
  <si>
    <r>
      <t xml:space="preserve">w % ogółu przedsiębiorstw
</t>
    </r>
    <r>
      <rPr>
        <sz val="10"/>
        <color indexed="23"/>
        <rFont val="Arial"/>
        <family val="2"/>
        <charset val="238"/>
      </rPr>
      <t>in percent of total enterprises</t>
    </r>
  </si>
  <si>
    <t>Dostęp do Internetu przez łącze 
   szerokopasmowe</t>
  </si>
  <si>
    <t>Internet access via broadband connection</t>
  </si>
  <si>
    <t>Własna strona internetowa</t>
  </si>
  <si>
    <t xml:space="preserve">a Dane dotyczą podmiotów gospodarczych, w których liczba pracujących przekracza 9. </t>
  </si>
  <si>
    <t xml:space="preserve">ENTERPRISES CONDUCTING E-SALES </t>
  </si>
  <si>
    <t xml:space="preserve">PRZEDSIĘBIORSTWA PROWADZĄCE SPRZEDAŻ ELEKTRONICZNĄ </t>
  </si>
  <si>
    <t>Ogółem</t>
  </si>
  <si>
    <t>Total</t>
  </si>
  <si>
    <t xml:space="preserve">Via websites, applications, online trading platforms </t>
  </si>
  <si>
    <t>Via EDI</t>
  </si>
  <si>
    <t>Przez strony internetowe, aplikacje, internetowe platformy handlowe</t>
  </si>
  <si>
    <t>Przez EDI</t>
  </si>
  <si>
    <t>ENTITIES, DEGREE OF CONSUMPTION OF RESEARCH EQUIPMENT AND EXPENDITURE IN RESEARCH AND DEVELOPMENT</t>
  </si>
  <si>
    <r>
      <t>A. PODMIOTY</t>
    </r>
    <r>
      <rPr>
        <vertAlign val="superscript"/>
        <sz val="9"/>
        <color indexed="8"/>
        <rFont val="Arial"/>
        <family val="2"/>
        <charset val="238"/>
      </rPr>
      <t>a</t>
    </r>
  </si>
  <si>
    <r>
      <t>ENTITIES</t>
    </r>
    <r>
      <rPr>
        <vertAlign val="superscript"/>
        <sz val="9"/>
        <color indexed="23"/>
        <rFont val="Arial"/>
        <family val="2"/>
        <charset val="238"/>
      </rPr>
      <t>a</t>
    </r>
  </si>
  <si>
    <r>
      <t>instytuty</t>
    </r>
    <r>
      <rPr>
        <vertAlign val="superscript"/>
        <sz val="9"/>
        <rFont val="Arial"/>
        <family val="2"/>
        <charset val="238"/>
      </rPr>
      <t>b</t>
    </r>
    <r>
      <rPr>
        <sz val="9"/>
        <rFont val="Arial"/>
        <family val="2"/>
        <charset val="238"/>
      </rPr>
      <t xml:space="preserve"> </t>
    </r>
  </si>
  <si>
    <r>
      <t>institutes</t>
    </r>
    <r>
      <rPr>
        <vertAlign val="superscript"/>
        <sz val="9"/>
        <color theme="0" tint="-0.499984740745262"/>
        <rFont val="Arial"/>
        <family val="2"/>
        <charset val="238"/>
      </rPr>
      <t>b</t>
    </r>
  </si>
  <si>
    <r>
      <t>uczelnie</t>
    </r>
    <r>
      <rPr>
        <vertAlign val="superscript"/>
        <sz val="9"/>
        <color indexed="8"/>
        <rFont val="Arial"/>
        <family val="2"/>
        <charset val="238"/>
      </rPr>
      <t>b</t>
    </r>
  </si>
  <si>
    <r>
      <t>higher education institutions</t>
    </r>
    <r>
      <rPr>
        <vertAlign val="superscript"/>
        <sz val="9"/>
        <color indexed="23"/>
        <rFont val="Arial"/>
        <family val="2"/>
        <charset val="238"/>
      </rPr>
      <t>b</t>
    </r>
  </si>
  <si>
    <r>
      <t>Usługi</t>
    </r>
    <r>
      <rPr>
        <vertAlign val="superscript"/>
        <sz val="9"/>
        <color indexed="8"/>
        <rFont val="Arial"/>
        <family val="2"/>
        <charset val="238"/>
      </rPr>
      <t xml:space="preserve">c </t>
    </r>
  </si>
  <si>
    <r>
      <t>Services</t>
    </r>
    <r>
      <rPr>
        <vertAlign val="superscript"/>
        <sz val="9"/>
        <color indexed="23"/>
        <rFont val="Arial"/>
        <family val="2"/>
        <charset val="238"/>
      </rPr>
      <t>c</t>
    </r>
  </si>
  <si>
    <r>
      <t>B. STOPIEŃ ZUŻYCIA APARATURY NAUKOWO-BADAWCZEJ W DZIAŁALNOŚCI B+R</t>
    </r>
    <r>
      <rPr>
        <vertAlign val="superscript"/>
        <sz val="9"/>
        <color theme="1"/>
        <rFont val="Arial"/>
        <family val="2"/>
        <charset val="238"/>
      </rPr>
      <t>a</t>
    </r>
  </si>
  <si>
    <r>
      <t>DEGREE OF CONSUMPTION OF RESEARCH EQUIPMENT IN R&amp;D</t>
    </r>
    <r>
      <rPr>
        <vertAlign val="superscript"/>
        <sz val="9"/>
        <color theme="0" tint="-0.499984740745262"/>
        <rFont val="Arial"/>
        <family val="2"/>
        <charset val="238"/>
      </rPr>
      <t>a</t>
    </r>
  </si>
  <si>
    <r>
      <t xml:space="preserve">w %  </t>
    </r>
    <r>
      <rPr>
        <sz val="9"/>
        <color indexed="23"/>
        <rFont val="Arial"/>
        <family val="2"/>
        <charset val="238"/>
      </rPr>
      <t xml:space="preserve">  in %</t>
    </r>
  </si>
  <si>
    <r>
      <t>instytuty</t>
    </r>
    <r>
      <rPr>
        <vertAlign val="superscript"/>
        <sz val="9"/>
        <rFont val="Arial"/>
        <family val="2"/>
        <charset val="238"/>
      </rPr>
      <t>b</t>
    </r>
  </si>
  <si>
    <r>
      <t>Usługi</t>
    </r>
    <r>
      <rPr>
        <vertAlign val="superscript"/>
        <sz val="9"/>
        <color indexed="8"/>
        <rFont val="Arial"/>
        <family val="2"/>
        <charset val="238"/>
      </rPr>
      <t>c</t>
    </r>
  </si>
  <si>
    <r>
      <t>C. NAKŁADY</t>
    </r>
    <r>
      <rPr>
        <vertAlign val="superscript"/>
        <sz val="9"/>
        <color theme="1"/>
        <rFont val="Arial"/>
        <family val="2"/>
        <charset val="238"/>
      </rPr>
      <t>d</t>
    </r>
    <r>
      <rPr>
        <sz val="9"/>
        <color theme="1"/>
        <rFont val="Arial"/>
        <family val="2"/>
        <charset val="238"/>
      </rPr>
      <t xml:space="preserve">  NA DZIAŁALNOŚĆ BADAWCZĄ I ROZWOJOWĄ</t>
    </r>
  </si>
  <si>
    <r>
      <t xml:space="preserve">w mln zł
</t>
    </r>
    <r>
      <rPr>
        <sz val="9"/>
        <color theme="0" tint="-0.499984740745262"/>
        <rFont val="Arial"/>
        <family val="2"/>
        <charset val="238"/>
      </rPr>
      <t>in PLN millions</t>
    </r>
  </si>
  <si>
    <r>
      <t xml:space="preserve"> EXPENDITURES</t>
    </r>
    <r>
      <rPr>
        <vertAlign val="superscript"/>
        <sz val="9"/>
        <color indexed="23"/>
        <rFont val="Arial"/>
        <family val="2"/>
        <charset val="238"/>
      </rPr>
      <t>a</t>
    </r>
    <r>
      <rPr>
        <sz val="9"/>
        <color indexed="23"/>
        <rFont val="Arial"/>
        <family val="2"/>
        <charset val="238"/>
      </rPr>
      <t xml:space="preserve"> ON RESEARCH AND DEVELOPMENT BY FIELD OF R&amp;D (current prices)</t>
    </r>
  </si>
  <si>
    <r>
      <t xml:space="preserve">w mln zł   </t>
    </r>
    <r>
      <rPr>
        <sz val="9"/>
        <color indexed="23"/>
        <rFont val="Arial"/>
        <family val="2"/>
        <charset val="238"/>
      </rPr>
      <t xml:space="preserve"> in million PLN</t>
    </r>
  </si>
  <si>
    <r>
      <t>INTERNAL PERSONNEL</t>
    </r>
    <r>
      <rPr>
        <vertAlign val="superscript"/>
        <sz val="9"/>
        <color indexed="23"/>
        <rFont val="Arial"/>
        <family val="2"/>
        <charset val="238"/>
      </rPr>
      <t>a</t>
    </r>
    <r>
      <rPr>
        <sz val="9"/>
        <color indexed="23"/>
        <rFont val="Arial"/>
        <family val="2"/>
        <charset val="238"/>
      </rPr>
      <t xml:space="preserve"> IN RESEARCH AND DEVELOPMENT BY EDUCATIONAL LEVEL</t>
    </r>
  </si>
  <si>
    <r>
      <t xml:space="preserve">WYSZCZEGÓLNIENIE
</t>
    </r>
    <r>
      <rPr>
        <sz val="9"/>
        <color indexed="23"/>
        <rFont val="Arial"/>
        <family val="2"/>
        <charset val="238"/>
      </rPr>
      <t>SPECIFICATION</t>
    </r>
  </si>
  <si>
    <r>
      <t xml:space="preserve">Ogółem
</t>
    </r>
    <r>
      <rPr>
        <sz val="9"/>
        <color indexed="23"/>
        <rFont val="Arial"/>
        <family val="2"/>
        <charset val="238"/>
      </rPr>
      <t>Total</t>
    </r>
  </si>
  <si>
    <r>
      <t xml:space="preserve">Z wykształceniem    </t>
    </r>
    <r>
      <rPr>
        <sz val="9"/>
        <color indexed="23"/>
        <rFont val="Arial"/>
        <family val="2"/>
        <charset val="238"/>
      </rPr>
      <t>With level of education</t>
    </r>
  </si>
  <si>
    <r>
      <t xml:space="preserve">wyższym </t>
    </r>
    <r>
      <rPr>
        <sz val="9"/>
        <color theme="0" tint="-0.499984740745262"/>
        <rFont val="Arial"/>
        <family val="2"/>
        <charset val="238"/>
      </rPr>
      <t>tertiary</t>
    </r>
  </si>
  <si>
    <r>
      <t xml:space="preserve">pozostałym
</t>
    </r>
    <r>
      <rPr>
        <sz val="9"/>
        <color indexed="23"/>
        <rFont val="Arial"/>
        <family val="2"/>
        <charset val="238"/>
      </rPr>
      <t>other</t>
    </r>
  </si>
  <si>
    <r>
      <t>z tytułem</t>
    </r>
    <r>
      <rPr>
        <strike/>
        <sz val="9"/>
        <color indexed="10"/>
        <rFont val="Arial"/>
        <family val="2"/>
        <charset val="238"/>
      </rPr>
      <t xml:space="preserve"> </t>
    </r>
    <r>
      <rPr>
        <sz val="9"/>
        <color indexed="8"/>
        <rFont val="Arial"/>
        <family val="2"/>
        <charset val="238"/>
      </rPr>
      <t xml:space="preserve">profesora
</t>
    </r>
    <r>
      <rPr>
        <sz val="9"/>
        <color indexed="23"/>
        <rFont val="Arial"/>
        <family val="2"/>
        <charset val="238"/>
      </rPr>
      <t>with title of professor</t>
    </r>
  </si>
  <si>
    <r>
      <t xml:space="preserve">ze stopniem naukowym
</t>
    </r>
    <r>
      <rPr>
        <sz val="9"/>
        <color indexed="23"/>
        <rFont val="Arial"/>
        <family val="2"/>
        <charset val="238"/>
      </rPr>
      <t>with scientific degree of</t>
    </r>
  </si>
  <si>
    <r>
      <t xml:space="preserve">pozostali
</t>
    </r>
    <r>
      <rPr>
        <sz val="9"/>
        <color indexed="23"/>
        <rFont val="Arial"/>
        <family val="2"/>
        <charset val="238"/>
      </rPr>
      <t>others</t>
    </r>
  </si>
  <si>
    <r>
      <t xml:space="preserve">doktora
</t>
    </r>
    <r>
      <rPr>
        <sz val="9"/>
        <color indexed="23"/>
        <rFont val="Arial"/>
        <family val="2"/>
        <charset val="238"/>
      </rPr>
      <t>doctor (PhD)</t>
    </r>
  </si>
  <si>
    <r>
      <t>instytuty</t>
    </r>
    <r>
      <rPr>
        <vertAlign val="superscript"/>
        <sz val="9"/>
        <rFont val="Arial"/>
        <family val="2"/>
        <charset val="238"/>
      </rPr>
      <t>c</t>
    </r>
  </si>
  <si>
    <r>
      <t>institutes</t>
    </r>
    <r>
      <rPr>
        <vertAlign val="superscript"/>
        <sz val="9"/>
        <color indexed="23"/>
        <rFont val="Arial"/>
        <family val="2"/>
        <charset val="238"/>
      </rPr>
      <t>c</t>
    </r>
  </si>
  <si>
    <r>
      <t>uczelnie</t>
    </r>
    <r>
      <rPr>
        <vertAlign val="superscript"/>
        <sz val="9"/>
        <color indexed="8"/>
        <rFont val="Arial"/>
        <family val="2"/>
        <charset val="238"/>
      </rPr>
      <t>c</t>
    </r>
  </si>
  <si>
    <r>
      <t>higher education institutions</t>
    </r>
    <r>
      <rPr>
        <vertAlign val="superscript"/>
        <sz val="9"/>
        <color indexed="23"/>
        <rFont val="Arial"/>
        <family val="2"/>
        <charset val="238"/>
      </rPr>
      <t>c</t>
    </r>
  </si>
  <si>
    <r>
      <t>Usługi</t>
    </r>
    <r>
      <rPr>
        <vertAlign val="superscript"/>
        <sz val="9"/>
        <color indexed="8"/>
        <rFont val="Arial"/>
        <family val="2"/>
        <charset val="238"/>
      </rPr>
      <t>d</t>
    </r>
  </si>
  <si>
    <r>
      <t>Services</t>
    </r>
    <r>
      <rPr>
        <vertAlign val="superscript"/>
        <sz val="9"/>
        <color indexed="23"/>
        <rFont val="Arial"/>
        <family val="2"/>
        <charset val="238"/>
      </rPr>
      <t>d</t>
    </r>
  </si>
  <si>
    <r>
      <t>INTERNAL PERSONNEL</t>
    </r>
    <r>
      <rPr>
        <vertAlign val="superscript"/>
        <sz val="9"/>
        <color theme="0" tint="-0.499984740745262"/>
        <rFont val="Arial"/>
        <family val="2"/>
        <charset val="238"/>
      </rPr>
      <t>a</t>
    </r>
    <r>
      <rPr>
        <sz val="9"/>
        <color theme="0" tint="-0.499984740745262"/>
        <rFont val="Arial"/>
        <family val="2"/>
        <charset val="238"/>
      </rPr>
      <t xml:space="preserve"> IN RESEARCH AND DEVELOPMENT BY FUNCTIONS</t>
    </r>
  </si>
  <si>
    <t>EXPENDITURE ON RESEARCH AND DEVELOPMENT BY TYPE OF COSTS</t>
  </si>
  <si>
    <t>EXPENDITURE ON RESEARCH AND DEVELOPMENT BY TYPE OF R&amp;D</t>
  </si>
  <si>
    <t>INNOVATIVE ENTERPRISES 2019–2021 BY INNOVATION TYPES</t>
  </si>
  <si>
    <r>
      <t>EXPENDITURE</t>
    </r>
    <r>
      <rPr>
        <vertAlign val="superscript"/>
        <sz val="9"/>
        <color theme="0" tint="-0.499984740745262"/>
        <rFont val="Arial"/>
        <family val="2"/>
        <charset val="238"/>
      </rPr>
      <t>d</t>
    </r>
    <r>
      <rPr>
        <sz val="9"/>
        <color theme="0" tint="-0.499984740745262"/>
        <rFont val="Arial"/>
        <family val="2"/>
        <charset val="238"/>
      </rPr>
      <t xml:space="preserve"> ON RESEARCH AND DEVELOPMENT</t>
    </r>
  </si>
  <si>
    <t>Other capital expenditure</t>
  </si>
  <si>
    <t>a Intramural; excluding depreciation of fixed assets. b Concerns machinery and technical equipment, tools, instruments, movable properties, equipment not elsewhere classified and means of transport (groups 3–8 according to the Classification of Fixed Assets).</t>
  </si>
  <si>
    <t>a Including all persons who allocated a minimum 10% of their total working time to R&amp;D in a given year or their contribution to R&amp;D was very significant.</t>
  </si>
  <si>
    <r>
      <t xml:space="preserve">doktora habilitowa-
nego
</t>
    </r>
    <r>
      <rPr>
        <sz val="9"/>
        <color indexed="23"/>
        <rFont val="Arial"/>
        <family val="2"/>
        <charset val="238"/>
      </rPr>
      <t>habilitated doctor
(HD)</t>
    </r>
    <r>
      <rPr>
        <vertAlign val="superscript"/>
        <sz val="9"/>
        <color indexed="23"/>
        <rFont val="Arial"/>
        <family val="2"/>
        <charset val="238"/>
      </rPr>
      <t>b</t>
    </r>
  </si>
  <si>
    <t>Agriculture, forestry, hunting and fishing</t>
  </si>
  <si>
    <t>a Data concern economic entities with more than 9 employed persons. b As a % of total number of enterprises.</t>
  </si>
  <si>
    <t>a Dane dotyczą podmiotów gospodarczych, w których liczba pracujących przekracza 9 osób. b W % liczby przedsiębiorstw ogółem.</t>
  </si>
  <si>
    <t>a Data concern economic entities with more than 9 employed persons.</t>
  </si>
  <si>
    <t>a a Data concern economic entities with more than 9 employed persons.</t>
  </si>
  <si>
    <t>Own website</t>
  </si>
  <si>
    <t xml:space="preserve">a Stan w dniu 31 grudnia. b Patrz uwagi do działu, ust. 1 na str. 192. c Pozostałe rodzaje działalności (sekcje G–U). d Wewnętrzne; bez amortyzacji środków trwałych. </t>
  </si>
  <si>
    <t>a W osobach; uwzględniono wszystkie osoby, które w danym roku przeznaczyły na działalność B+R minimum 10% całkowitego czasu pracy lub ich wkład w działalność B+R był bardzo istotny. c Patrz uwagi do działu, ust. 1 na str. 192. d Pozostałe rodzaje działalności (sekcje G–U).</t>
  </si>
  <si>
    <t>a W ekwiwalentach pełnego czasu pracy (EPC). b Patrz uwagi do działu, ust. 1 na str. 192.  c Pozostałe rodzaje działalności (sekcje G–U).</t>
  </si>
  <si>
    <t>a As of 31st December. b See notes to the chapter, item 1 on page 192. c Other kinds of activity (sections G–U). d Intramural; excluding depreciation of fixed assets.</t>
  </si>
  <si>
    <t>a In persons; including all persons who allocated a minimum 10% of their total working time to R&amp;D in a given year or their contribution to R&amp;D was very significant. b The habilitated doctor’s degree, which is higher than a doctorate (second doctorate), is peculiar to Poland. The degree is awarded on the basis of an appropriate dissertation and necessary for obtaining the title of professor and a professorial post in scientific institutions. c See notes to the chapter, item 1 on page 192. d Other kinds of activity (sections G–U).</t>
  </si>
  <si>
    <t>a In full-time equivalents (FTE). b See notes to the chapter, item 1 on page 192. c Other kinds of activity (sections G–U).</t>
  </si>
  <si>
    <t xml:space="preserve">TABL. 1 (89). </t>
  </si>
  <si>
    <t xml:space="preserve">TABL. 2 (90). </t>
  </si>
  <si>
    <t xml:space="preserve">TABL. 3 (91). </t>
  </si>
  <si>
    <t xml:space="preserve">TABL. 4 (92). </t>
  </si>
  <si>
    <t xml:space="preserve">TABL. 5 (93). </t>
  </si>
  <si>
    <t>WYKRES 1(48).</t>
  </si>
  <si>
    <t>CHART 1(48).</t>
  </si>
  <si>
    <t>WYKRES 2(49).</t>
  </si>
  <si>
    <t>CHART 2(49).</t>
  </si>
  <si>
    <t>WYKRES 3(50).</t>
  </si>
  <si>
    <t>CHART 3(50).</t>
  </si>
  <si>
    <t>WYKRES 4(51).</t>
  </si>
  <si>
    <t>CHART 4(51).</t>
  </si>
  <si>
    <t>WYKRES 5(52).</t>
  </si>
  <si>
    <t>CHART 5(52).</t>
  </si>
  <si>
    <t>WYKRES 6(53).</t>
  </si>
  <si>
    <t>CHART 6(53).</t>
  </si>
  <si>
    <t>WYKRES 7(54).</t>
  </si>
  <si>
    <t>CHART 7(54).</t>
  </si>
  <si>
    <r>
      <t>WYKRES 1 (48). NAKŁADY</t>
    </r>
    <r>
      <rPr>
        <b/>
        <vertAlign val="superscript"/>
        <sz val="9"/>
        <color theme="1"/>
        <rFont val="Arial"/>
        <family val="2"/>
        <charset val="238"/>
      </rPr>
      <t>a</t>
    </r>
    <r>
      <rPr>
        <b/>
        <sz val="9"/>
        <color theme="1"/>
        <rFont val="Arial"/>
        <family val="2"/>
        <charset val="238"/>
      </rPr>
      <t xml:space="preserve"> NA DZIAŁALNOŚĆ BADAWCZĄ I ROZWOJOWĄ WEDŁUG RODZAJÓW KOSZTÓW</t>
    </r>
  </si>
  <si>
    <r>
      <t>CHART 1 (48). EXPENDITURE</t>
    </r>
    <r>
      <rPr>
        <vertAlign val="superscript"/>
        <sz val="9"/>
        <color theme="0" tint="-0.499984740745262"/>
        <rFont val="Arial"/>
        <family val="2"/>
        <charset val="238"/>
      </rPr>
      <t>a</t>
    </r>
    <r>
      <rPr>
        <sz val="9"/>
        <color theme="0" tint="-0.499984740745262"/>
        <rFont val="Arial"/>
        <family val="2"/>
        <charset val="238"/>
      </rPr>
      <t xml:space="preserve"> ON RESEARCH AND DEVELOPMENT BY TYPE OF COSTS</t>
    </r>
  </si>
  <si>
    <t>WYKRES 2 (49). NAKŁADYa NA DZIAŁALNOŚĆ BADAWCZĄ I ROZWOJOWĄ WEDŁUG RODZAJÓW DZIAŁALNOŚCI B+R</t>
  </si>
  <si>
    <t>CHART 2 (49). EXPENDITUREa ON RESEARCH AND DEVELOPMENT BY TYPE OF R&amp;D</t>
  </si>
  <si>
    <r>
      <t>WYKRES 3 (50). PERSONEL WEWNĘTRZNY</t>
    </r>
    <r>
      <rPr>
        <b/>
        <vertAlign val="superscript"/>
        <sz val="9"/>
        <color indexed="8"/>
        <rFont val="Arial"/>
        <family val="2"/>
        <charset val="238"/>
      </rPr>
      <t>a</t>
    </r>
    <r>
      <rPr>
        <b/>
        <sz val="9"/>
        <color indexed="8"/>
        <rFont val="Arial"/>
        <family val="2"/>
        <charset val="238"/>
      </rPr>
      <t xml:space="preserve"> W DZIAŁALNOŚCI BADAWCZEJ I ROZWOJOWEJ WEDŁUG PŁCI</t>
    </r>
  </si>
  <si>
    <t>CHART 3 (50). INTERNAL PERSONNELa IN RESEARCH AND DEVELOPMENT BY SEX</t>
  </si>
  <si>
    <r>
      <t>CHART 4 (51). INNOVATIVE ENTERPRISES</t>
    </r>
    <r>
      <rPr>
        <vertAlign val="superscript"/>
        <sz val="9"/>
        <color theme="0" tint="-0.499984740745262"/>
        <rFont val="Arial"/>
        <family val="2"/>
        <charset val="238"/>
      </rPr>
      <t>a</t>
    </r>
    <r>
      <rPr>
        <sz val="9"/>
        <color theme="0" tint="-0.499984740745262"/>
        <rFont val="Arial"/>
        <family val="2"/>
        <charset val="238"/>
      </rPr>
      <t xml:space="preserve"> 2019–2021 BY INNOVATION TYPES</t>
    </r>
    <r>
      <rPr>
        <vertAlign val="superscript"/>
        <sz val="9"/>
        <color theme="0" tint="-0.499984740745262"/>
        <rFont val="Arial"/>
        <family val="2"/>
        <charset val="238"/>
      </rPr>
      <t>b</t>
    </r>
  </si>
  <si>
    <r>
      <t>WYKRES 4 (51). PRZEDSIĘBIORSTWA</t>
    </r>
    <r>
      <rPr>
        <b/>
        <vertAlign val="superscript"/>
        <sz val="9"/>
        <color indexed="8"/>
        <rFont val="Arial"/>
        <family val="2"/>
        <charset val="238"/>
      </rPr>
      <t>a</t>
    </r>
    <r>
      <rPr>
        <b/>
        <sz val="9"/>
        <color indexed="8"/>
        <rFont val="Arial"/>
        <family val="2"/>
        <charset val="238"/>
      </rPr>
      <t xml:space="preserve"> INNOWACYJNE W LATACH 2019–2021 WEDŁUG RODZAJÓW INNOWACJI</t>
    </r>
    <r>
      <rPr>
        <b/>
        <vertAlign val="superscript"/>
        <sz val="9"/>
        <color indexed="8"/>
        <rFont val="Arial"/>
        <family val="2"/>
        <charset val="238"/>
      </rPr>
      <t>b</t>
    </r>
  </si>
  <si>
    <r>
      <t>WYKRES 5 (52). WYNALAZKI I WZORY UŻYTKOWE KRAJOWE</t>
    </r>
    <r>
      <rPr>
        <b/>
        <vertAlign val="superscript"/>
        <sz val="9"/>
        <color indexed="8"/>
        <rFont val="Arial"/>
        <family val="2"/>
        <charset val="238"/>
      </rPr>
      <t>a</t>
    </r>
  </si>
  <si>
    <r>
      <t>CHART 5 (52). DOMESTIC INVENTIONS AND UTILITY MODELS</t>
    </r>
    <r>
      <rPr>
        <vertAlign val="superscript"/>
        <sz val="9"/>
        <color theme="0" tint="-0.499984740745262"/>
        <rFont val="Arial"/>
        <family val="2"/>
        <charset val="238"/>
      </rPr>
      <t>a</t>
    </r>
  </si>
  <si>
    <r>
      <t>WYKRES 6 (53). PRZEDSIĘBIORSTWA</t>
    </r>
    <r>
      <rPr>
        <b/>
        <vertAlign val="superscript"/>
        <sz val="9"/>
        <color indexed="8"/>
        <rFont val="Arial"/>
        <family val="2"/>
        <charset val="238"/>
      </rPr>
      <t>a</t>
    </r>
    <r>
      <rPr>
        <b/>
        <sz val="9"/>
        <color indexed="8"/>
        <rFont val="Arial"/>
        <family val="2"/>
        <charset val="238"/>
      </rPr>
      <t xml:space="preserve"> WYKORZYSTUJĄCE WYBRANE TECHNOLOGIE INFORMACYJNO-TELEKOMUNIKACYJNE</t>
    </r>
  </si>
  <si>
    <r>
      <t>CHART 6 (53). ENTERPRISES</t>
    </r>
    <r>
      <rPr>
        <vertAlign val="superscript"/>
        <sz val="9"/>
        <color theme="0" tint="-0.499984740745262"/>
        <rFont val="Arial"/>
        <family val="2"/>
        <charset val="238"/>
      </rPr>
      <t>a</t>
    </r>
    <r>
      <rPr>
        <sz val="9"/>
        <color theme="0" tint="-0.499984740745262"/>
        <rFont val="Arial"/>
        <family val="2"/>
        <charset val="238"/>
      </rPr>
      <t xml:space="preserve"> USING SELECTED INFORMATION AND COMMUNICATION TECHNOLOGIES</t>
    </r>
  </si>
  <si>
    <t xml:space="preserve">WYKRES 7 (54). PRZEDSIĘBIORSTWA PROWADZĄCE SPRZEDAŻ ELEKTRONICZNĄ </t>
  </si>
  <si>
    <t xml:space="preserve">CHART 7 (54). ENTERPRISES CONDUCTING E-SALES </t>
  </si>
  <si>
    <r>
      <t xml:space="preserve">TABL. 1 (89). </t>
    </r>
    <r>
      <rPr>
        <b/>
        <sz val="9"/>
        <color indexed="8"/>
        <rFont val="Arial"/>
        <family val="2"/>
        <charset val="238"/>
      </rPr>
      <t>PODMIOTY, STOPIEŃ ZUŻYCIA APARATURY NAUKOWO-BADAWCZEJ ORAZ NAKŁADY
                    W DZIAŁALNOŚCI BADAWCZEJ I ROZWOJOWEJ</t>
    </r>
  </si>
  <si>
    <r>
      <t xml:space="preserve">TABL. 2 (90). </t>
    </r>
    <r>
      <rPr>
        <b/>
        <sz val="9"/>
        <color indexed="8"/>
        <rFont val="Arial"/>
        <family val="2"/>
        <charset val="238"/>
      </rPr>
      <t>NAKŁADY</t>
    </r>
    <r>
      <rPr>
        <b/>
        <vertAlign val="superscript"/>
        <sz val="9"/>
        <color indexed="8"/>
        <rFont val="Arial"/>
        <family val="2"/>
        <charset val="238"/>
      </rPr>
      <t>a</t>
    </r>
    <r>
      <rPr>
        <b/>
        <sz val="9"/>
        <color indexed="8"/>
        <rFont val="Arial"/>
        <family val="2"/>
        <charset val="238"/>
      </rPr>
      <t xml:space="preserve"> NA DZIAŁALNOŚĆ BADAWCZĄ I ROZWOJOWĄ WEDŁUG DZIEDZIN B+R (ceny bieżące)</t>
    </r>
  </si>
  <si>
    <r>
      <t xml:space="preserve">TABL. 3 (91). </t>
    </r>
    <r>
      <rPr>
        <b/>
        <sz val="9"/>
        <color indexed="8"/>
        <rFont val="Arial"/>
        <family val="2"/>
        <charset val="238"/>
      </rPr>
      <t>PRACUJĄCY (personel wewnętrzny)</t>
    </r>
    <r>
      <rPr>
        <b/>
        <vertAlign val="superscript"/>
        <sz val="9"/>
        <color indexed="8"/>
        <rFont val="Arial"/>
        <family val="2"/>
        <charset val="238"/>
      </rPr>
      <t>a</t>
    </r>
    <r>
      <rPr>
        <b/>
        <sz val="9"/>
        <color indexed="8"/>
        <rFont val="Arial"/>
        <family val="2"/>
        <charset val="238"/>
      </rPr>
      <t xml:space="preserve"> W DZIAŁALNOŚCI BADAWCZEJ I ROZWOJOWEJ WEDŁUG POZIOMU WYKSZTAŁCENIA</t>
    </r>
  </si>
  <si>
    <r>
      <t xml:space="preserve">TABL. 4 (92). </t>
    </r>
    <r>
      <rPr>
        <b/>
        <sz val="9"/>
        <color indexed="8"/>
        <rFont val="Arial"/>
        <family val="2"/>
        <charset val="238"/>
      </rPr>
      <t>PRACUJĄCY (personel wewnętrzny)</t>
    </r>
    <r>
      <rPr>
        <b/>
        <vertAlign val="superscript"/>
        <sz val="9"/>
        <color indexed="8"/>
        <rFont val="Arial"/>
        <family val="2"/>
        <charset val="238"/>
      </rPr>
      <t>a</t>
    </r>
    <r>
      <rPr>
        <b/>
        <sz val="9"/>
        <color indexed="8"/>
        <rFont val="Arial"/>
        <family val="2"/>
        <charset val="238"/>
      </rPr>
      <t xml:space="preserve"> W DZIAŁALNOŚCI BADAWCZEJ I ROZWOJOWEJ WEDŁUG FUNKCJI</t>
    </r>
  </si>
  <si>
    <r>
      <t xml:space="preserve">TABL. 5 (93). </t>
    </r>
    <r>
      <rPr>
        <b/>
        <sz val="9"/>
        <color indexed="8"/>
        <rFont val="Arial"/>
        <family val="2"/>
        <charset val="238"/>
      </rPr>
      <t>CELE WYKORZYSTANIA INTERNETU W PRZEDSIĘBIORSTWACH</t>
    </r>
    <r>
      <rPr>
        <b/>
        <vertAlign val="superscript"/>
        <sz val="9"/>
        <color indexed="8"/>
        <rFont val="Arial"/>
        <family val="2"/>
        <charset val="238"/>
      </rPr>
      <t>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</si>
</sst>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z_ł_-;\-* #,##0.00\ _z_ł_-;_-* &quot;-&quot;??\ _z_ł_-;_-@_-"/>
    <numFmt numFmtId="164" formatCode="0.0"/>
    <numFmt numFmtId="165" formatCode="_-* #,##0.0\ _z_ł_-;\-* #,##0.0\ _z_ł_-;_-* &quot;-&quot;??\ _z_ł_-;_-@_-"/>
  </numFmts>
  <fonts count="40">
    <font>
      <sz val="11"/>
      <color theme="1"/>
      <name val="Calibri"/>
      <family val="2"/>
      <charset val="238"/>
      <scheme val="minor"/>
    </font>
    <font>
      <sz val="10"/>
      <color indexed="23"/>
      <name val="Arial"/>
      <family val="2"/>
      <charset val="238"/>
    </font>
    <font>
      <sz val="9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0" tint="-0.499984740745262"/>
      <name val="Arial"/>
      <family val="2"/>
      <charset val="238"/>
    </font>
    <font>
      <sz val="8"/>
      <color theme="0" tint="-0.499984740745262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9"/>
      <color indexed="8"/>
      <name val="Arial"/>
      <family val="2"/>
      <charset val="238"/>
    </font>
    <font>
      <b/>
      <vertAlign val="superscript"/>
      <sz val="9"/>
      <color indexed="8"/>
      <name val="Arial"/>
      <family val="2"/>
      <charset val="238"/>
    </font>
    <font>
      <sz val="9"/>
      <color theme="0" tint="-0.499984740745262"/>
      <name val="Arial"/>
      <family val="2"/>
      <charset val="238"/>
    </font>
    <font>
      <vertAlign val="superscript"/>
      <sz val="9"/>
      <color indexed="23"/>
      <name val="Arial"/>
      <family val="2"/>
      <charset val="238"/>
    </font>
    <font>
      <sz val="9"/>
      <color indexed="23"/>
      <name val="Arial"/>
      <family val="2"/>
      <charset val="238"/>
    </font>
    <font>
      <sz val="9"/>
      <name val="Arial"/>
      <family val="2"/>
      <charset val="238"/>
    </font>
    <font>
      <sz val="11"/>
      <color rgb="FF000000"/>
      <name val="Calibri"/>
      <family val="2"/>
      <scheme val="minor"/>
    </font>
    <font>
      <u/>
      <sz val="10"/>
      <color indexed="12"/>
      <name val="Arial"/>
      <family val="2"/>
      <charset val="238"/>
    </font>
    <font>
      <b/>
      <sz val="14"/>
      <name val="Arial"/>
      <family val="2"/>
      <charset val="238"/>
    </font>
    <font>
      <sz val="14"/>
      <color rgb="FF4D4D4D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9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sz val="9"/>
      <color rgb="FF4D4D4D"/>
      <name val="Arial"/>
      <family val="2"/>
      <charset val="238"/>
    </font>
    <font>
      <u/>
      <sz val="9"/>
      <color indexed="12"/>
      <name val="Arial"/>
      <family val="2"/>
      <charset val="238"/>
    </font>
    <font>
      <sz val="14"/>
      <color theme="1"/>
      <name val="Calibri"/>
      <family val="2"/>
      <charset val="238"/>
      <scheme val="minor"/>
    </font>
    <font>
      <sz val="14"/>
      <name val="Arial"/>
      <family val="2"/>
      <charset val="238"/>
    </font>
    <font>
      <sz val="9"/>
      <color theme="2" tint="-0.499984740745262"/>
      <name val="Arial"/>
      <family val="2"/>
      <charset val="238"/>
    </font>
    <font>
      <sz val="9"/>
      <color rgb="FF000000"/>
      <name val="Arial"/>
      <family val="2"/>
      <charset val="238"/>
    </font>
    <font>
      <b/>
      <vertAlign val="superscript"/>
      <sz val="9"/>
      <color theme="1"/>
      <name val="Arial"/>
      <family val="2"/>
      <charset val="238"/>
    </font>
    <font>
      <vertAlign val="superscript"/>
      <sz val="9"/>
      <color theme="0" tint="-0.499984740745262"/>
      <name val="Arial"/>
      <family val="2"/>
      <charset val="238"/>
    </font>
    <font>
      <sz val="9"/>
      <color theme="1"/>
      <name val="Czcionka tekstu podstawowego"/>
      <family val="2"/>
      <charset val="238"/>
    </font>
    <font>
      <vertAlign val="superscript"/>
      <sz val="9"/>
      <color theme="1"/>
      <name val="Arial"/>
      <family val="2"/>
      <charset val="238"/>
    </font>
    <font>
      <vertAlign val="superscript"/>
      <sz val="9"/>
      <color indexed="8"/>
      <name val="Arial"/>
      <family val="2"/>
      <charset val="238"/>
    </font>
    <font>
      <sz val="9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9"/>
      <color theme="0" tint="-0.499984740745262"/>
      <name val="Arial"/>
      <family val="2"/>
      <charset val="238"/>
    </font>
    <font>
      <vertAlign val="superscript"/>
      <sz val="9"/>
      <name val="Arial"/>
      <family val="2"/>
      <charset val="238"/>
    </font>
    <font>
      <strike/>
      <sz val="9"/>
      <color indexed="10"/>
      <name val="Arial"/>
      <family val="2"/>
      <charset val="238"/>
    </font>
    <font>
      <sz val="9"/>
      <color indexed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7030A0"/>
      </left>
      <right style="thin">
        <color rgb="FF7030A0"/>
      </right>
      <top style="thin">
        <color rgb="FF7030A0"/>
      </top>
      <bottom style="thin">
        <color rgb="FF7030A0"/>
      </bottom>
      <diagonal/>
    </border>
    <border>
      <left/>
      <right style="thin">
        <color rgb="FF7030A0"/>
      </right>
      <top/>
      <bottom style="thin">
        <color rgb="FF7030A0"/>
      </bottom>
      <diagonal/>
    </border>
    <border>
      <left/>
      <right style="thin">
        <color rgb="FF7030A0"/>
      </right>
      <top/>
      <bottom/>
      <diagonal/>
    </border>
    <border>
      <left style="thin">
        <color rgb="FF7030A0"/>
      </left>
      <right/>
      <top/>
      <bottom style="thin">
        <color rgb="FF7030A0"/>
      </bottom>
      <diagonal/>
    </border>
    <border>
      <left style="thin">
        <color rgb="FF7030A0"/>
      </left>
      <right/>
      <top/>
      <bottom/>
      <diagonal/>
    </border>
    <border>
      <left style="thin">
        <color rgb="FF7030A0"/>
      </left>
      <right/>
      <top style="thin">
        <color rgb="FF7030A0"/>
      </top>
      <bottom style="thin">
        <color rgb="FF7030A0"/>
      </bottom>
      <diagonal/>
    </border>
    <border>
      <left/>
      <right/>
      <top style="thin">
        <color rgb="FF7030A0"/>
      </top>
      <bottom style="thin">
        <color rgb="FF7030A0"/>
      </bottom>
      <diagonal/>
    </border>
    <border>
      <left/>
      <right style="thin">
        <color rgb="FF7030A0"/>
      </right>
      <top style="thin">
        <color rgb="FF7030A0"/>
      </top>
      <bottom style="thin">
        <color rgb="FF7030A0"/>
      </bottom>
      <diagonal/>
    </border>
    <border>
      <left style="thin">
        <color rgb="FF7030A0"/>
      </left>
      <right style="thin">
        <color rgb="FF7030A0"/>
      </right>
      <top style="thin">
        <color rgb="FF7030A0"/>
      </top>
      <bottom/>
      <diagonal/>
    </border>
    <border>
      <left style="thin">
        <color rgb="FF7030A0"/>
      </left>
      <right style="thin">
        <color rgb="FF7030A0"/>
      </right>
      <top/>
      <bottom style="thin">
        <color rgb="FF7030A0"/>
      </bottom>
      <diagonal/>
    </border>
  </borders>
  <cellStyleXfs count="5">
    <xf numFmtId="0" fontId="0" fillId="0" borderId="0"/>
    <xf numFmtId="43" fontId="8" fillId="0" borderId="0" applyFont="0" applyFill="0" applyBorder="0" applyAlignment="0" applyProtection="0"/>
    <xf numFmtId="0" fontId="15" fillId="0" borderId="0"/>
    <xf numFmtId="0" fontId="16" fillId="0" borderId="0" applyNumberFormat="0" applyFill="0" applyBorder="0" applyAlignment="0" applyProtection="0">
      <alignment vertical="top"/>
      <protection locked="0"/>
    </xf>
    <xf numFmtId="43" fontId="8" fillId="0" borderId="0" applyFont="0" applyFill="0" applyBorder="0" applyAlignment="0" applyProtection="0"/>
  </cellStyleXfs>
  <cellXfs count="179">
    <xf numFmtId="0" fontId="0" fillId="0" borderId="0" xfId="0"/>
    <xf numFmtId="0" fontId="2" fillId="0" borderId="0" xfId="0" applyFont="1"/>
    <xf numFmtId="0" fontId="4" fillId="0" borderId="0" xfId="0" applyFont="1" applyFill="1"/>
    <xf numFmtId="0" fontId="17" fillId="0" borderId="0" xfId="0" applyFont="1"/>
    <xf numFmtId="0" fontId="18" fillId="0" borderId="0" xfId="0" applyFont="1"/>
    <xf numFmtId="0" fontId="19" fillId="0" borderId="0" xfId="0" applyFont="1"/>
    <xf numFmtId="0" fontId="14" fillId="0" borderId="0" xfId="0" applyFont="1"/>
    <xf numFmtId="0" fontId="16" fillId="0" borderId="0" xfId="3" applyAlignment="1" applyProtection="1"/>
    <xf numFmtId="0" fontId="21" fillId="0" borderId="0" xfId="0" applyFont="1"/>
    <xf numFmtId="0" fontId="22" fillId="0" borderId="0" xfId="0" applyFont="1"/>
    <xf numFmtId="0" fontId="20" fillId="0" borderId="0" xfId="0" applyFont="1" applyAlignment="1"/>
    <xf numFmtId="0" fontId="23" fillId="0" borderId="0" xfId="0" applyFont="1" applyAlignment="1">
      <alignment vertical="top"/>
    </xf>
    <xf numFmtId="0" fontId="23" fillId="0" borderId="0" xfId="0" applyFont="1" applyFill="1" applyAlignment="1">
      <alignment vertical="top"/>
    </xf>
    <xf numFmtId="0" fontId="24" fillId="0" borderId="0" xfId="3" applyFont="1" applyAlignment="1" applyProtection="1"/>
    <xf numFmtId="0" fontId="25" fillId="0" borderId="0" xfId="0" applyFont="1"/>
    <xf numFmtId="0" fontId="26" fillId="0" borderId="0" xfId="3" applyFont="1" applyAlignment="1" applyProtection="1"/>
    <xf numFmtId="0" fontId="18" fillId="0" borderId="0" xfId="3" applyFont="1" applyAlignment="1" applyProtection="1"/>
    <xf numFmtId="0" fontId="16" fillId="0" borderId="0" xfId="3" applyFill="1" applyAlignment="1" applyProtection="1"/>
    <xf numFmtId="0" fontId="27" fillId="0" borderId="0" xfId="0" applyFont="1" applyAlignment="1">
      <alignment vertical="top"/>
    </xf>
    <xf numFmtId="0" fontId="23" fillId="0" borderId="0" xfId="3" applyFont="1" applyAlignment="1" applyProtection="1">
      <alignment vertical="top"/>
    </xf>
    <xf numFmtId="0" fontId="16" fillId="0" borderId="0" xfId="3" applyAlignment="1" applyProtection="1">
      <alignment vertical="top"/>
    </xf>
    <xf numFmtId="0" fontId="28" fillId="0" borderId="0" xfId="0" applyFont="1" applyAlignment="1">
      <alignment vertical="center"/>
    </xf>
    <xf numFmtId="0" fontId="9" fillId="0" borderId="0" xfId="0" applyFont="1"/>
    <xf numFmtId="0" fontId="11" fillId="0" borderId="0" xfId="0" applyFont="1"/>
    <xf numFmtId="0" fontId="11" fillId="0" borderId="0" xfId="0" applyFont="1" applyAlignment="1">
      <alignment horizontal="left" indent="5"/>
    </xf>
    <xf numFmtId="0" fontId="14" fillId="0" borderId="0" xfId="3" applyFont="1" applyAlignment="1" applyProtection="1"/>
    <xf numFmtId="0" fontId="11" fillId="0" borderId="0" xfId="3" applyFont="1" applyAlignment="1" applyProtection="1">
      <alignment vertical="top"/>
    </xf>
    <xf numFmtId="0" fontId="31" fillId="0" borderId="0" xfId="0" applyFont="1"/>
    <xf numFmtId="0" fontId="7" fillId="0" borderId="0" xfId="3" applyFont="1" applyAlignment="1" applyProtection="1"/>
    <xf numFmtId="0" fontId="5" fillId="0" borderId="0" xfId="3" applyFont="1" applyAlignment="1" applyProtection="1"/>
    <xf numFmtId="0" fontId="2" fillId="0" borderId="1" xfId="0" applyFont="1" applyBorder="1"/>
    <xf numFmtId="164" fontId="2" fillId="0" borderId="1" xfId="0" applyNumberFormat="1" applyFont="1" applyBorder="1"/>
    <xf numFmtId="0" fontId="2" fillId="0" borderId="1" xfId="0" applyFont="1" applyBorder="1" applyAlignment="1">
      <alignment horizontal="center"/>
    </xf>
    <xf numFmtId="0" fontId="2" fillId="0" borderId="3" xfId="0" applyFont="1" applyBorder="1"/>
    <xf numFmtId="0" fontId="2" fillId="0" borderId="2" xfId="0" applyFont="1" applyBorder="1"/>
    <xf numFmtId="0" fontId="2" fillId="0" borderId="5" xfId="0" applyFont="1" applyBorder="1"/>
    <xf numFmtId="0" fontId="2" fillId="0" borderId="4" xfId="0" applyFont="1" applyBorder="1"/>
    <xf numFmtId="0" fontId="11" fillId="0" borderId="1" xfId="0" applyFont="1" applyBorder="1"/>
    <xf numFmtId="0" fontId="3" fillId="0" borderId="0" xfId="0" applyFont="1"/>
    <xf numFmtId="0" fontId="6" fillId="0" borderId="0" xfId="0" applyFont="1"/>
    <xf numFmtId="0" fontId="2" fillId="0" borderId="1" xfId="0" applyFont="1" applyBorder="1" applyAlignment="1">
      <alignment wrapText="1"/>
    </xf>
    <xf numFmtId="0" fontId="11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165" fontId="7" fillId="0" borderId="1" xfId="4" applyNumberFormat="1" applyFont="1" applyFill="1" applyBorder="1" applyAlignment="1">
      <alignment horizontal="center" vertical="center" wrapText="1"/>
    </xf>
    <xf numFmtId="0" fontId="5" fillId="0" borderId="1" xfId="0" applyFont="1" applyBorder="1"/>
    <xf numFmtId="0" fontId="7" fillId="0" borderId="3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4" fillId="0" borderId="5" xfId="0" applyFont="1" applyBorder="1"/>
    <xf numFmtId="0" fontId="4" fillId="0" borderId="4" xfId="0" applyFont="1" applyBorder="1"/>
    <xf numFmtId="0" fontId="7" fillId="0" borderId="9" xfId="0" applyFont="1" applyFill="1" applyBorder="1" applyAlignment="1">
      <alignment horizontal="center" wrapText="1"/>
    </xf>
    <xf numFmtId="0" fontId="7" fillId="0" borderId="9" xfId="0" applyFont="1" applyBorder="1" applyAlignment="1">
      <alignment horizont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indent="1"/>
    </xf>
    <xf numFmtId="0" fontId="11" fillId="0" borderId="1" xfId="0" applyFont="1" applyBorder="1" applyAlignment="1">
      <alignment horizontal="left" indent="1"/>
    </xf>
    <xf numFmtId="0" fontId="11" fillId="0" borderId="0" xfId="0" applyFont="1" applyAlignment="1">
      <alignment horizontal="left" indent="10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wrapText="1"/>
    </xf>
    <xf numFmtId="164" fontId="4" fillId="0" borderId="1" xfId="0" applyNumberFormat="1" applyFont="1" applyFill="1" applyBorder="1" applyAlignment="1">
      <alignment horizontal="right" wrapText="1" indent="1"/>
    </xf>
    <xf numFmtId="0" fontId="5" fillId="0" borderId="1" xfId="0" applyFont="1" applyFill="1" applyBorder="1" applyAlignment="1">
      <alignment wrapText="1"/>
    </xf>
    <xf numFmtId="0" fontId="7" fillId="0" borderId="1" xfId="0" applyFont="1" applyBorder="1" applyAlignment="1">
      <alignment wrapText="1"/>
    </xf>
    <xf numFmtId="164" fontId="4" fillId="0" borderId="1" xfId="0" applyNumberFormat="1" applyFont="1" applyFill="1" applyBorder="1" applyAlignment="1">
      <alignment horizontal="right" wrapText="1"/>
    </xf>
    <xf numFmtId="0" fontId="5" fillId="0" borderId="1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/>
    <xf numFmtId="0" fontId="2" fillId="0" borderId="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4" fillId="0" borderId="8" xfId="0" applyFont="1" applyBorder="1" applyAlignment="1">
      <alignment wrapText="1"/>
    </xf>
    <xf numFmtId="164" fontId="2" fillId="0" borderId="1" xfId="0" applyNumberFormat="1" applyFont="1" applyFill="1" applyBorder="1" applyAlignment="1">
      <alignment horizontal="right" wrapText="1" indent="1"/>
    </xf>
    <xf numFmtId="0" fontId="11" fillId="0" borderId="6" xfId="0" applyFont="1" applyBorder="1" applyAlignment="1">
      <alignment vertical="top" wrapText="1"/>
    </xf>
    <xf numFmtId="0" fontId="11" fillId="0" borderId="0" xfId="0" applyFont="1" applyAlignment="1">
      <alignment horizontal="left" indent="9"/>
    </xf>
    <xf numFmtId="0" fontId="2" fillId="0" borderId="0" xfId="0" applyFont="1" applyAlignment="1">
      <alignment horizontal="left" indent="5"/>
    </xf>
    <xf numFmtId="0" fontId="34" fillId="0" borderId="0" xfId="0" applyFont="1"/>
    <xf numFmtId="0" fontId="21" fillId="0" borderId="8" xfId="0" applyFont="1" applyBorder="1" applyAlignment="1">
      <alignment wrapText="1"/>
    </xf>
    <xf numFmtId="0" fontId="21" fillId="0" borderId="1" xfId="0" applyFont="1" applyBorder="1" applyAlignment="1">
      <alignment horizontal="right" wrapText="1"/>
    </xf>
    <xf numFmtId="0" fontId="36" fillId="0" borderId="6" xfId="0" applyFont="1" applyBorder="1" applyAlignment="1">
      <alignment wrapText="1"/>
    </xf>
    <xf numFmtId="0" fontId="35" fillId="0" borderId="0" xfId="0" applyFont="1"/>
    <xf numFmtId="0" fontId="2" fillId="0" borderId="8" xfId="0" applyFont="1" applyBorder="1" applyAlignment="1">
      <alignment horizontal="left" wrapText="1" indent="1"/>
    </xf>
    <xf numFmtId="0" fontId="2" fillId="0" borderId="1" xfId="0" applyFont="1" applyBorder="1" applyAlignment="1">
      <alignment horizontal="right" wrapText="1"/>
    </xf>
    <xf numFmtId="0" fontId="22" fillId="0" borderId="1" xfId="0" applyFont="1" applyBorder="1"/>
    <xf numFmtId="0" fontId="11" fillId="0" borderId="6" xfId="0" applyFont="1" applyBorder="1" applyAlignment="1">
      <alignment wrapText="1"/>
    </xf>
    <xf numFmtId="0" fontId="14" fillId="0" borderId="8" xfId="0" applyFont="1" applyBorder="1" applyAlignment="1">
      <alignment horizontal="left" wrapText="1" indent="2"/>
    </xf>
    <xf numFmtId="0" fontId="11" fillId="0" borderId="6" xfId="0" applyFont="1" applyBorder="1" applyAlignment="1">
      <alignment horizontal="left" wrapText="1" indent="2"/>
    </xf>
    <xf numFmtId="0" fontId="2" fillId="0" borderId="8" xfId="0" applyFont="1" applyBorder="1" applyAlignment="1">
      <alignment horizontal="left" wrapText="1" indent="2"/>
    </xf>
    <xf numFmtId="0" fontId="2" fillId="0" borderId="8" xfId="0" applyFont="1" applyBorder="1" applyAlignment="1">
      <alignment wrapText="1"/>
    </xf>
    <xf numFmtId="0" fontId="11" fillId="0" borderId="6" xfId="0" applyFont="1" applyBorder="1" applyAlignment="1">
      <alignment horizontal="left" wrapText="1" indent="1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horizontal="right" wrapText="1" indent="1"/>
    </xf>
    <xf numFmtId="0" fontId="11" fillId="0" borderId="0" xfId="0" applyFont="1" applyAlignment="1">
      <alignment wrapText="1"/>
    </xf>
    <xf numFmtId="164" fontId="21" fillId="0" borderId="1" xfId="0" applyNumberFormat="1" applyFont="1" applyBorder="1" applyAlignment="1">
      <alignment horizontal="right" wrapText="1"/>
    </xf>
    <xf numFmtId="164" fontId="2" fillId="0" borderId="1" xfId="0" applyNumberFormat="1" applyFont="1" applyBorder="1" applyAlignment="1">
      <alignment horizontal="right" wrapText="1"/>
    </xf>
    <xf numFmtId="164" fontId="14" fillId="0" borderId="1" xfId="0" applyNumberFormat="1" applyFont="1" applyBorder="1" applyAlignment="1">
      <alignment horizontal="right" wrapText="1"/>
    </xf>
    <xf numFmtId="0" fontId="2" fillId="0" borderId="0" xfId="0" applyFont="1" applyAlignment="1">
      <alignment horizontal="left" indent="8"/>
    </xf>
    <xf numFmtId="0" fontId="11" fillId="0" borderId="0" xfId="0" applyFont="1" applyAlignment="1">
      <alignment horizontal="left" indent="8"/>
    </xf>
    <xf numFmtId="0" fontId="11" fillId="0" borderId="0" xfId="0" applyFont="1" applyBorder="1" applyAlignment="1">
      <alignment vertical="center" wrapText="1"/>
    </xf>
    <xf numFmtId="0" fontId="36" fillId="0" borderId="0" xfId="0" applyFont="1" applyBorder="1" applyAlignment="1">
      <alignment wrapText="1"/>
    </xf>
    <xf numFmtId="0" fontId="11" fillId="0" borderId="0" xfId="0" applyFont="1" applyBorder="1" applyAlignment="1">
      <alignment horizontal="left" wrapText="1" indent="1"/>
    </xf>
    <xf numFmtId="0" fontId="11" fillId="0" borderId="0" xfId="0" applyFont="1" applyBorder="1" applyAlignment="1">
      <alignment horizontal="left" wrapText="1" indent="2"/>
    </xf>
    <xf numFmtId="0" fontId="11" fillId="0" borderId="0" xfId="0" applyFont="1" applyBorder="1" applyAlignment="1">
      <alignment wrapText="1"/>
    </xf>
    <xf numFmtId="164" fontId="22" fillId="0" borderId="0" xfId="0" applyNumberFormat="1" applyFont="1"/>
    <xf numFmtId="0" fontId="2" fillId="0" borderId="1" xfId="0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wrapText="1"/>
    </xf>
    <xf numFmtId="164" fontId="21" fillId="0" borderId="1" xfId="0" applyNumberFormat="1" applyFont="1" applyFill="1" applyBorder="1" applyAlignment="1">
      <alignment horizontal="right" wrapText="1"/>
    </xf>
    <xf numFmtId="0" fontId="36" fillId="0" borderId="6" xfId="0" applyFont="1" applyFill="1" applyBorder="1" applyAlignment="1">
      <alignment wrapText="1"/>
    </xf>
    <xf numFmtId="0" fontId="2" fillId="0" borderId="8" xfId="0" applyFont="1" applyFill="1" applyBorder="1" applyAlignment="1">
      <alignment horizontal="left" wrapText="1" indent="1"/>
    </xf>
    <xf numFmtId="164" fontId="2" fillId="0" borderId="1" xfId="0" applyNumberFormat="1" applyFont="1" applyFill="1" applyBorder="1" applyAlignment="1">
      <alignment horizontal="right" wrapText="1"/>
    </xf>
    <xf numFmtId="0" fontId="11" fillId="0" borderId="6" xfId="0" applyFont="1" applyFill="1" applyBorder="1" applyAlignment="1">
      <alignment horizontal="left" wrapText="1" indent="1"/>
    </xf>
    <xf numFmtId="0" fontId="2" fillId="0" borderId="8" xfId="0" applyFont="1" applyFill="1" applyBorder="1" applyAlignment="1">
      <alignment wrapText="1"/>
    </xf>
    <xf numFmtId="0" fontId="11" fillId="0" borderId="6" xfId="0" applyFont="1" applyFill="1" applyBorder="1" applyAlignment="1">
      <alignment wrapText="1"/>
    </xf>
    <xf numFmtId="0" fontId="2" fillId="0" borderId="0" xfId="0" applyFont="1" applyFill="1"/>
    <xf numFmtId="0" fontId="21" fillId="0" borderId="7" xfId="0" applyFont="1" applyBorder="1" applyAlignment="1">
      <alignment wrapText="1"/>
    </xf>
    <xf numFmtId="0" fontId="2" fillId="0" borderId="8" xfId="0" applyFont="1" applyBorder="1" applyAlignment="1">
      <alignment horizontal="right" wrapText="1" indent="1"/>
    </xf>
    <xf numFmtId="0" fontId="36" fillId="0" borderId="7" xfId="0" applyFont="1" applyBorder="1" applyAlignment="1">
      <alignment wrapText="1"/>
    </xf>
    <xf numFmtId="0" fontId="21" fillId="0" borderId="8" xfId="0" applyFont="1" applyBorder="1" applyAlignment="1">
      <alignment horizontal="right" wrapText="1" indent="1"/>
    </xf>
    <xf numFmtId="0" fontId="11" fillId="0" borderId="6" xfId="0" applyFont="1" applyFill="1" applyBorder="1"/>
    <xf numFmtId="0" fontId="11" fillId="0" borderId="6" xfId="0" applyFont="1" applyFill="1" applyBorder="1" applyAlignment="1">
      <alignment horizontal="left" wrapText="1" indent="2"/>
    </xf>
    <xf numFmtId="0" fontId="2" fillId="0" borderId="0" xfId="0" applyFont="1" applyAlignment="1"/>
    <xf numFmtId="0" fontId="14" fillId="0" borderId="1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/>
    </xf>
    <xf numFmtId="0" fontId="14" fillId="0" borderId="9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top" wrapText="1"/>
    </xf>
    <xf numFmtId="0" fontId="14" fillId="0" borderId="0" xfId="0" applyFont="1" applyAlignment="1">
      <alignment horizontal="left" indent="10"/>
    </xf>
    <xf numFmtId="164" fontId="0" fillId="0" borderId="1" xfId="0" applyNumberFormat="1" applyBorder="1"/>
    <xf numFmtId="0" fontId="2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3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top" wrapText="1"/>
    </xf>
    <xf numFmtId="0" fontId="6" fillId="0" borderId="0" xfId="0" applyFont="1" applyFill="1" applyAlignment="1">
      <alignment horizontal="left" vertical="top" wrapText="1"/>
    </xf>
    <xf numFmtId="0" fontId="11" fillId="0" borderId="0" xfId="0" applyFont="1" applyAlignment="1">
      <alignment horizontal="left" indent="1"/>
    </xf>
    <xf numFmtId="0" fontId="2" fillId="0" borderId="8" xfId="0" applyFont="1" applyBorder="1" applyAlignment="1">
      <alignment horizontal="center" vertical="center" wrapText="1"/>
    </xf>
    <xf numFmtId="0" fontId="2" fillId="0" borderId="0" xfId="0" applyFont="1" applyAlignment="1">
      <alignment horizontal="left" indent="9"/>
    </xf>
    <xf numFmtId="0" fontId="11" fillId="0" borderId="0" xfId="0" applyFont="1" applyAlignment="1">
      <alignment horizontal="left" indent="9"/>
    </xf>
    <xf numFmtId="0" fontId="2" fillId="0" borderId="0" xfId="0" applyFont="1" applyAlignment="1">
      <alignment horizontal="left" indent="1"/>
    </xf>
    <xf numFmtId="0" fontId="11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Fill="1" applyAlignment="1">
      <alignment horizontal="left" vertical="top" wrapText="1"/>
    </xf>
    <xf numFmtId="0" fontId="11" fillId="0" borderId="0" xfId="0" applyFont="1" applyFill="1" applyAlignment="1">
      <alignment horizontal="left" wrapText="1" indent="5"/>
    </xf>
    <xf numFmtId="0" fontId="2" fillId="0" borderId="0" xfId="0" applyFont="1" applyFill="1" applyAlignment="1">
      <alignment horizontal="left" indent="1"/>
    </xf>
    <xf numFmtId="0" fontId="11" fillId="0" borderId="0" xfId="0" applyFont="1" applyFill="1" applyAlignment="1">
      <alignment horizontal="left" indent="1"/>
    </xf>
    <xf numFmtId="0" fontId="2" fillId="0" borderId="8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11" fillId="0" borderId="0" xfId="0" applyFont="1" applyAlignment="1">
      <alignment horizontal="left" indent="5"/>
    </xf>
    <xf numFmtId="0" fontId="2" fillId="0" borderId="0" xfId="0" applyFont="1" applyAlignment="1">
      <alignment horizontal="justify" vertical="top" wrapText="1"/>
    </xf>
    <xf numFmtId="0" fontId="11" fillId="0" borderId="0" xfId="0" applyFont="1" applyAlignment="1">
      <alignment horizontal="justify" vertical="top" wrapText="1"/>
    </xf>
    <xf numFmtId="0" fontId="2" fillId="0" borderId="8" xfId="0" applyFont="1" applyBorder="1" applyAlignment="1">
      <alignment horizontal="left" wrapText="1" indent="1"/>
    </xf>
    <xf numFmtId="0" fontId="2" fillId="0" borderId="1" xfId="0" applyFont="1" applyBorder="1" applyAlignment="1">
      <alignment horizontal="left" wrapText="1" indent="1"/>
    </xf>
    <xf numFmtId="0" fontId="2" fillId="0" borderId="8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11" fillId="0" borderId="6" xfId="0" applyFont="1" applyBorder="1" applyAlignment="1">
      <alignment horizontal="center" vertical="center"/>
    </xf>
    <xf numFmtId="0" fontId="36" fillId="0" borderId="6" xfId="0" applyFont="1" applyFill="1" applyBorder="1" applyAlignment="1">
      <alignment horizontal="left" vertical="top"/>
    </xf>
    <xf numFmtId="0" fontId="2" fillId="0" borderId="8" xfId="0" applyFont="1" applyBorder="1" applyAlignment="1">
      <alignment horizontal="left" wrapText="1" indent="2"/>
    </xf>
    <xf numFmtId="0" fontId="2" fillId="0" borderId="1" xfId="0" applyFont="1" applyBorder="1" applyAlignment="1">
      <alignment horizontal="left" wrapText="1" indent="2"/>
    </xf>
    <xf numFmtId="0" fontId="14" fillId="0" borderId="8" xfId="0" applyFont="1" applyBorder="1" applyAlignment="1">
      <alignment horizontal="left" wrapText="1" indent="2"/>
    </xf>
    <xf numFmtId="0" fontId="14" fillId="0" borderId="1" xfId="0" applyFont="1" applyBorder="1" applyAlignment="1">
      <alignment horizontal="left" wrapText="1" indent="2"/>
    </xf>
    <xf numFmtId="0" fontId="2" fillId="0" borderId="0" xfId="0" applyFont="1" applyAlignment="1">
      <alignment horizontal="left" vertical="top" wrapText="1"/>
    </xf>
    <xf numFmtId="0" fontId="11" fillId="0" borderId="0" xfId="0" applyFont="1" applyAlignment="1">
      <alignment horizontal="left"/>
    </xf>
    <xf numFmtId="0" fontId="14" fillId="0" borderId="9" xfId="0" applyFont="1" applyBorder="1" applyAlignment="1">
      <alignment horizontal="center"/>
    </xf>
    <xf numFmtId="0" fontId="11" fillId="0" borderId="10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/>
    </xf>
    <xf numFmtId="0" fontId="14" fillId="0" borderId="8" xfId="0" applyFont="1" applyBorder="1" applyAlignment="1">
      <alignment horizontal="center" vertical="center"/>
    </xf>
    <xf numFmtId="0" fontId="6" fillId="0" borderId="0" xfId="0" applyFont="1" applyAlignment="1">
      <alignment horizontal="left" indent="1"/>
    </xf>
    <xf numFmtId="0" fontId="3" fillId="0" borderId="0" xfId="0" applyFont="1" applyAlignment="1">
      <alignment horizontal="left" indent="1"/>
    </xf>
  </cellXfs>
  <cellStyles count="5">
    <cellStyle name="Dziesiętny" xfId="4" builtinId="3"/>
    <cellStyle name="Dziesiętny 2" xfId="1"/>
    <cellStyle name="Hiperłącze" xfId="3" builtinId="8"/>
    <cellStyle name="Normal" xfId="2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"/>
  <sheetViews>
    <sheetView showGridLines="0" tabSelected="1" workbookViewId="0">
      <selection activeCell="A3" sqref="A3"/>
    </sheetView>
  </sheetViews>
  <sheetFormatPr defaultRowHeight="15" customHeight="1"/>
  <cols>
    <col min="1" max="1" width="19" style="9" customWidth="1"/>
    <col min="2" max="2" width="54.85546875" style="9" customWidth="1"/>
    <col min="3" max="16384" width="9.140625" style="9"/>
  </cols>
  <sheetData>
    <row r="1" spans="1:15" s="14" customFormat="1" ht="15" customHeight="1">
      <c r="A1" s="3" t="s">
        <v>74</v>
      </c>
      <c r="B1" s="5" t="s">
        <v>57</v>
      </c>
      <c r="I1" s="14" t="s">
        <v>73</v>
      </c>
      <c r="O1" s="15"/>
    </row>
    <row r="2" spans="1:15" s="14" customFormat="1" ht="15" customHeight="1">
      <c r="A2" s="4" t="s">
        <v>58</v>
      </c>
      <c r="B2" s="4" t="s">
        <v>59</v>
      </c>
      <c r="O2" s="16"/>
    </row>
    <row r="3" spans="1:15" s="14" customFormat="1" ht="15" customHeight="1">
      <c r="A3" s="4" t="s">
        <v>73</v>
      </c>
      <c r="B3" s="4"/>
      <c r="O3" s="16"/>
    </row>
    <row r="4" spans="1:15" s="14" customFormat="1" ht="15" customHeight="1">
      <c r="A4" s="10" t="s">
        <v>79</v>
      </c>
      <c r="B4" s="4"/>
      <c r="O4" s="16"/>
    </row>
    <row r="5" spans="1:15" s="14" customFormat="1" ht="15" customHeight="1">
      <c r="A5" s="11" t="s">
        <v>80</v>
      </c>
      <c r="B5" s="4"/>
      <c r="O5" s="16"/>
    </row>
    <row r="6" spans="1:15" s="14" customFormat="1" ht="15" customHeight="1">
      <c r="A6" s="11"/>
      <c r="B6" s="4"/>
      <c r="O6" s="16"/>
    </row>
    <row r="7" spans="1:15" s="1" customFormat="1" ht="17.100000000000001" customHeight="1">
      <c r="A7" s="6" t="s">
        <v>211</v>
      </c>
      <c r="B7" s="8" t="s">
        <v>75</v>
      </c>
      <c r="C7" s="17"/>
      <c r="D7" s="17"/>
      <c r="E7" s="17"/>
      <c r="F7" s="17"/>
      <c r="G7" s="17"/>
      <c r="H7" s="7"/>
      <c r="I7" s="7"/>
      <c r="J7" s="7"/>
      <c r="K7" s="7"/>
      <c r="L7" s="7"/>
      <c r="M7" s="7"/>
      <c r="N7" s="7"/>
      <c r="O7" s="8"/>
    </row>
    <row r="8" spans="1:15" s="1" customFormat="1" ht="17.100000000000001" customHeight="1">
      <c r="A8" s="18" t="s">
        <v>212</v>
      </c>
      <c r="B8" s="12" t="s">
        <v>186</v>
      </c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8"/>
    </row>
    <row r="9" spans="1:15" s="1" customFormat="1" ht="17.100000000000001" customHeight="1">
      <c r="A9" s="6" t="s">
        <v>213</v>
      </c>
      <c r="B9" s="8" t="s">
        <v>89</v>
      </c>
      <c r="C9" s="17"/>
      <c r="D9" s="17"/>
      <c r="E9" s="17"/>
      <c r="F9" s="17"/>
      <c r="G9" s="17"/>
      <c r="H9" s="7"/>
      <c r="I9" s="7"/>
      <c r="J9" s="7"/>
      <c r="K9" s="7"/>
      <c r="L9" s="7"/>
      <c r="M9" s="7"/>
      <c r="N9" s="7"/>
      <c r="O9" s="8"/>
    </row>
    <row r="10" spans="1:15" s="1" customFormat="1" ht="17.100000000000001" customHeight="1">
      <c r="A10" s="18" t="s">
        <v>214</v>
      </c>
      <c r="B10" s="12" t="s">
        <v>187</v>
      </c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8"/>
    </row>
    <row r="11" spans="1:15" s="1" customFormat="1" ht="17.100000000000001" customHeight="1">
      <c r="A11" s="6" t="s">
        <v>215</v>
      </c>
      <c r="B11" s="8" t="s">
        <v>96</v>
      </c>
      <c r="C11" s="17"/>
      <c r="D11" s="17"/>
      <c r="E11" s="17"/>
      <c r="F11" s="17"/>
      <c r="G11" s="17"/>
      <c r="H11" s="7"/>
      <c r="I11" s="7"/>
      <c r="J11" s="7"/>
      <c r="K11" s="7"/>
      <c r="L11" s="7"/>
      <c r="M11" s="7"/>
      <c r="N11" s="7"/>
      <c r="O11" s="8"/>
    </row>
    <row r="12" spans="1:15" s="1" customFormat="1" ht="17.100000000000001" customHeight="1">
      <c r="A12" s="18" t="s">
        <v>216</v>
      </c>
      <c r="B12" s="12" t="s">
        <v>97</v>
      </c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8"/>
    </row>
    <row r="13" spans="1:15" s="1" customFormat="1" ht="17.100000000000001" customHeight="1">
      <c r="A13" s="6" t="s">
        <v>217</v>
      </c>
      <c r="B13" s="8" t="s">
        <v>106</v>
      </c>
      <c r="C13" s="17"/>
      <c r="D13" s="17"/>
      <c r="E13" s="17"/>
      <c r="F13" s="17"/>
      <c r="G13" s="17"/>
      <c r="H13" s="7"/>
      <c r="I13" s="7"/>
      <c r="J13" s="7"/>
      <c r="K13" s="7"/>
      <c r="L13" s="7"/>
      <c r="M13" s="7"/>
      <c r="N13" s="7"/>
      <c r="O13" s="8"/>
    </row>
    <row r="14" spans="1:15" s="1" customFormat="1" ht="17.100000000000001" customHeight="1">
      <c r="A14" s="18" t="s">
        <v>218</v>
      </c>
      <c r="B14" s="12" t="s">
        <v>188</v>
      </c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8"/>
    </row>
    <row r="15" spans="1:15" s="1" customFormat="1" ht="17.100000000000001" customHeight="1">
      <c r="A15" s="6" t="s">
        <v>219</v>
      </c>
      <c r="B15" s="8" t="s">
        <v>117</v>
      </c>
      <c r="C15" s="17"/>
      <c r="D15" s="17"/>
      <c r="E15" s="17"/>
      <c r="F15" s="17"/>
      <c r="G15" s="17"/>
      <c r="H15" s="7"/>
      <c r="I15" s="7"/>
      <c r="J15" s="7"/>
      <c r="K15" s="7"/>
      <c r="L15" s="7"/>
      <c r="M15" s="7"/>
      <c r="N15" s="7"/>
      <c r="O15" s="8"/>
    </row>
    <row r="16" spans="1:15" s="1" customFormat="1" ht="17.100000000000001" customHeight="1">
      <c r="A16" s="18" t="s">
        <v>220</v>
      </c>
      <c r="B16" s="12" t="s">
        <v>118</v>
      </c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8"/>
    </row>
    <row r="17" spans="1:15" s="1" customFormat="1" ht="17.100000000000001" customHeight="1">
      <c r="A17" s="6" t="s">
        <v>221</v>
      </c>
      <c r="B17" s="8" t="s">
        <v>136</v>
      </c>
      <c r="C17" s="7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8"/>
    </row>
    <row r="18" spans="1:15" s="1" customFormat="1" ht="17.100000000000001" customHeight="1">
      <c r="A18" s="18" t="s">
        <v>222</v>
      </c>
      <c r="B18" s="12" t="s">
        <v>137</v>
      </c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8"/>
    </row>
    <row r="19" spans="1:15" s="1" customFormat="1" ht="17.100000000000001" customHeight="1">
      <c r="A19" s="6" t="s">
        <v>223</v>
      </c>
      <c r="B19" s="8" t="s">
        <v>144</v>
      </c>
      <c r="C19" s="17"/>
      <c r="D19" s="17"/>
      <c r="E19" s="17"/>
      <c r="F19" s="17"/>
      <c r="G19" s="17"/>
      <c r="H19" s="7"/>
      <c r="I19" s="7"/>
      <c r="J19" s="7"/>
      <c r="K19" s="7"/>
      <c r="L19" s="7"/>
      <c r="M19" s="7"/>
      <c r="N19" s="7"/>
      <c r="O19" s="8"/>
    </row>
    <row r="20" spans="1:15" s="1" customFormat="1" ht="17.100000000000001" customHeight="1">
      <c r="A20" s="18" t="s">
        <v>224</v>
      </c>
      <c r="B20" s="12" t="s">
        <v>143</v>
      </c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8"/>
    </row>
    <row r="21" spans="1:15" s="14" customFormat="1" ht="15" customHeight="1">
      <c r="A21" s="4"/>
      <c r="B21" s="8"/>
      <c r="O21" s="16"/>
    </row>
    <row r="22" spans="1:15" ht="15" customHeight="1">
      <c r="A22" s="10" t="s">
        <v>60</v>
      </c>
      <c r="B22" s="8"/>
    </row>
    <row r="23" spans="1:15" ht="15" customHeight="1">
      <c r="A23" s="11" t="s">
        <v>61</v>
      </c>
      <c r="B23" s="8"/>
    </row>
    <row r="24" spans="1:15" ht="15" customHeight="1">
      <c r="A24" s="11"/>
      <c r="B24" s="8"/>
    </row>
    <row r="25" spans="1:15" ht="15" customHeight="1">
      <c r="A25" s="6" t="s">
        <v>206</v>
      </c>
      <c r="B25" s="8" t="s">
        <v>62</v>
      </c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</row>
    <row r="26" spans="1:15" ht="15" customHeight="1">
      <c r="A26" s="6"/>
      <c r="B26" s="12" t="s">
        <v>151</v>
      </c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</row>
    <row r="27" spans="1:15" ht="15" customHeight="1">
      <c r="A27" s="6" t="s">
        <v>207</v>
      </c>
      <c r="B27" s="8" t="s">
        <v>63</v>
      </c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</row>
    <row r="28" spans="1:15" ht="15" customHeight="1">
      <c r="A28" s="6"/>
      <c r="B28" s="12" t="s">
        <v>64</v>
      </c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</row>
    <row r="29" spans="1:15" ht="15" customHeight="1">
      <c r="A29" s="6" t="s">
        <v>208</v>
      </c>
      <c r="B29" s="8" t="s">
        <v>65</v>
      </c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</row>
    <row r="30" spans="1:15" ht="15" customHeight="1">
      <c r="A30" s="6"/>
      <c r="B30" s="12" t="s">
        <v>66</v>
      </c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</row>
    <row r="31" spans="1:15" ht="15" customHeight="1">
      <c r="A31" s="6" t="s">
        <v>209</v>
      </c>
      <c r="B31" s="8" t="s">
        <v>67</v>
      </c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</row>
    <row r="32" spans="1:15" ht="15" customHeight="1">
      <c r="A32" s="6"/>
      <c r="B32" s="12" t="s">
        <v>68</v>
      </c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</row>
    <row r="33" spans="1:8" ht="15" customHeight="1">
      <c r="A33" s="6" t="s">
        <v>210</v>
      </c>
      <c r="B33" s="8" t="s">
        <v>69</v>
      </c>
      <c r="C33" s="13"/>
      <c r="D33" s="13"/>
      <c r="E33" s="13"/>
      <c r="F33" s="13"/>
      <c r="G33" s="13"/>
      <c r="H33" s="13"/>
    </row>
    <row r="34" spans="1:8" ht="15" customHeight="1">
      <c r="B34" s="12" t="s">
        <v>70</v>
      </c>
      <c r="C34" s="12"/>
      <c r="D34" s="12"/>
      <c r="E34" s="12"/>
      <c r="F34" s="12"/>
      <c r="G34" s="12"/>
      <c r="H34" s="12"/>
    </row>
  </sheetData>
  <hyperlinks>
    <hyperlink ref="B25:O26" location="'Tabl. 1 (82)'!A1" display="PODMIOTY,  STOPIEŃ  ZUŻYCIA  APARATURY  NAUKOWO-BADAWCZEJ  ORAZ  NAKŁADY  W  DZIAŁALNOŚCI  BADAWCZEJ  I  ROZWOJOWEJ"/>
    <hyperlink ref="B27:K28" location="'Tabl. 2 (83)'!A1" display="NAKŁADY  NA  DZIAŁALNOŚĆ  BADAWCZĄ  I  ROZWOJOWĄ  WEDŁUG  DZIEDZIN B+R  (ceny bieżące)"/>
    <hyperlink ref="B29:N30" location="'Tabl. 3 (84)'!A1" display="PRACUJĄCY  (personel wewnętrzny)  W  DZIAŁALNOŚCI  BADAWCZEJ  I  ROZWOJOWEJ  WEDŁUG  POZIOMU  WYKSZTAŁCENIA"/>
    <hyperlink ref="B31:L32" location="'Tabl. 4 (85)'!A1" display="PRACUJĄCY  (personel wewnętrzny)  W  DZIAŁALNOŚCI  BADAWCZEJ  I  ROZWOJOWEJ  WEDŁUG  FUNKCJI"/>
    <hyperlink ref="B25:B26" location="'Tabl.1(89)'!A1" display="PODMIOTY,  STOPIEŃ  ZUŻYCIA  APARATURY  NAUKOWO-BADAWCZEJ  ORAZ  NAKŁADY  W  DZIAŁALNOŚCI  BADAWCZEJ  I  ROZWOJOWEJ"/>
    <hyperlink ref="B27:B28" location="'Tabl.2(90)'!A1" display="NAKŁADY  NA  DZIAŁALNOŚĆ  BADAWCZĄ  I  ROZWOJOWĄ  WEDŁUG  DZIEDZIN B+R  (ceny bieżące)"/>
    <hyperlink ref="B29:B30" location="'Tabl.3(91)'!A1" display="PRACUJĄCY  (personel wewnętrzny)  W  DZIAŁALNOŚCI  BADAWCZEJ  I  ROZWOJOWEJ  WEDŁUG  POZIOMU  WYKSZTAŁCENIA"/>
    <hyperlink ref="B31:B32" location="'Tabl.4(92)'!A1" display="PRACUJĄCY  (personel wewnętrzny)  W  DZIAŁALNOŚCI  BADAWCZEJ  I  ROZWOJOWEJ  WEDŁUG  FUNKCJI"/>
    <hyperlink ref="B33:H34" location="'Tabl.5(87)'!A1" display="CELE  WYKORZYSTANIA  INTERNETU  W  PRZEDSIĘBIORSTWACH"/>
    <hyperlink ref="B33:B34" location="'Tabl.5(93)'!A1" display="CELE  WYKORZYSTANIA  INTERNETU  W  PRZEDSIĘBIORSTWACH"/>
    <hyperlink ref="B7:B8" location="'Wykres1(48)'!A1" display="NAKŁADY NA DZIAŁALNOŚĆ BADAWCZĄ I ROZWOJOWĄ WEDŁUG RODZAJÓW KOSZTÓW"/>
    <hyperlink ref="B9:B10" location="'Wykres2(49)'!A1" display="NAKŁADY NA DZIAŁALNOŚĆ BADAWCZĄ I ROZWOJOWĄ WEDŁUG RODZAJÓW DZIAŁALNOŚCI B+R"/>
    <hyperlink ref="B11:B12" location="'Wykres3(50)'!A1" display="PERSONEL WEWNĘTRZNY W DZIAŁALNOŚCI BADAWCZEJ I ROZWOJOWEJ WEDŁUG PŁCI"/>
    <hyperlink ref="B13:B14" location="'Wykres4(51)'!A1" display="PRZEDSIĘBIORSTWA INNOWACYJNE W LATACH 2019–2021 WEDŁUG RODZAJÓW INNOWACJI"/>
    <hyperlink ref="B15:B16" location="'Wykres5(52)'!A1" display="WYNALAZKI I WZORY UŻYTKOWE KRAJOWE"/>
    <hyperlink ref="B17:B18" location="'Wykres6(53)'!A1" display="PRZEDSIĘBIORSTWA WYKORZYSTUJĄCE WYBRANE TECHNOLOGIE INFORMACYJNO-TELEKOMUNIKACYJNE"/>
    <hyperlink ref="B19:B20" location="'Wykres7(54)'!A1" display="PRZEDSIĘBIORSTWA PROWADZĄCE SPRZEDAŻ ELEKTRONICZNĄ "/>
  </hyperlinks>
  <pageMargins left="0.7" right="0.7" top="0.75" bottom="0.75" header="0.3" footer="0.3"/>
  <pageSetup paperSize="9" orientation="portrait" horizontalDpi="300" verticalDpi="0" copies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G15"/>
  <sheetViews>
    <sheetView showGridLines="0" workbookViewId="0">
      <selection sqref="A1:F1"/>
    </sheetView>
  </sheetViews>
  <sheetFormatPr defaultRowHeight="12"/>
  <cols>
    <col min="1" max="1" width="30.85546875" style="9" customWidth="1"/>
    <col min="2" max="5" width="9.140625" style="9"/>
    <col min="6" max="6" width="32.42578125" style="9" customWidth="1"/>
    <col min="7" max="16384" width="9.140625" style="9"/>
  </cols>
  <sheetData>
    <row r="1" spans="1:7">
      <c r="A1" s="149" t="s">
        <v>240</v>
      </c>
      <c r="B1" s="149"/>
      <c r="C1" s="149"/>
      <c r="D1" s="149"/>
      <c r="E1" s="149"/>
      <c r="F1" s="149"/>
      <c r="G1" s="25" t="s">
        <v>71</v>
      </c>
    </row>
    <row r="2" spans="1:7">
      <c r="A2" s="150" t="s">
        <v>167</v>
      </c>
      <c r="B2" s="150"/>
      <c r="C2" s="150"/>
      <c r="D2" s="150"/>
      <c r="E2" s="150"/>
      <c r="F2" s="150"/>
      <c r="G2" s="26" t="s">
        <v>72</v>
      </c>
    </row>
    <row r="3" spans="1:7">
      <c r="A3" s="153" t="s">
        <v>0</v>
      </c>
      <c r="B3" s="105">
        <v>2010</v>
      </c>
      <c r="C3" s="105">
        <v>2015</v>
      </c>
      <c r="D3" s="71">
        <v>2020</v>
      </c>
      <c r="E3" s="71">
        <v>2021</v>
      </c>
      <c r="F3" s="154" t="s">
        <v>1</v>
      </c>
    </row>
    <row r="4" spans="1:7">
      <c r="A4" s="153"/>
      <c r="B4" s="155" t="s">
        <v>168</v>
      </c>
      <c r="C4" s="155"/>
      <c r="D4" s="155"/>
      <c r="E4" s="155"/>
      <c r="F4" s="154"/>
    </row>
    <row r="5" spans="1:7">
      <c r="A5" s="106" t="s">
        <v>14</v>
      </c>
      <c r="B5" s="107">
        <v>362.2</v>
      </c>
      <c r="C5" s="107">
        <v>733.7</v>
      </c>
      <c r="D5" s="107">
        <f>1022986.8/1000</f>
        <v>1022.9868</v>
      </c>
      <c r="E5" s="94">
        <f>1109688.7/1000</f>
        <v>1109.6886999999999</v>
      </c>
      <c r="F5" s="108" t="s">
        <v>2</v>
      </c>
    </row>
    <row r="6" spans="1:7">
      <c r="A6" s="109" t="s">
        <v>18</v>
      </c>
      <c r="B6" s="110"/>
      <c r="C6" s="110"/>
      <c r="D6" s="110"/>
      <c r="E6" s="84"/>
      <c r="F6" s="111" t="s">
        <v>19</v>
      </c>
    </row>
    <row r="7" spans="1:7">
      <c r="A7" s="112" t="s">
        <v>20</v>
      </c>
      <c r="B7" s="110">
        <v>50.2</v>
      </c>
      <c r="C7" s="110">
        <v>142.19999999999999</v>
      </c>
      <c r="D7" s="110">
        <f>153454.3/1000</f>
        <v>153.45429999999999</v>
      </c>
      <c r="E7" s="110">
        <f>187823.1/1000</f>
        <v>187.82310000000001</v>
      </c>
      <c r="F7" s="113" t="s">
        <v>21</v>
      </c>
    </row>
    <row r="8" spans="1:7" ht="14.25" customHeight="1">
      <c r="A8" s="112" t="s">
        <v>22</v>
      </c>
      <c r="B8" s="110">
        <v>95.3</v>
      </c>
      <c r="C8" s="110">
        <v>217.4</v>
      </c>
      <c r="D8" s="110">
        <f>284079.1/1000</f>
        <v>284.07909999999998</v>
      </c>
      <c r="E8" s="110">
        <f>312424.9/1000</f>
        <v>312.42490000000004</v>
      </c>
      <c r="F8" s="113" t="s">
        <v>23</v>
      </c>
    </row>
    <row r="9" spans="1:7" ht="15.75" customHeight="1">
      <c r="A9" s="112" t="s">
        <v>37</v>
      </c>
      <c r="B9" s="110">
        <v>23.4</v>
      </c>
      <c r="C9" s="110">
        <v>128.80000000000001</v>
      </c>
      <c r="D9" s="110" t="s">
        <v>55</v>
      </c>
      <c r="E9" s="110">
        <f>203444.7/1000</f>
        <v>203.44470000000001</v>
      </c>
      <c r="F9" s="113" t="s">
        <v>24</v>
      </c>
    </row>
    <row r="10" spans="1:7" ht="15.75" customHeight="1">
      <c r="A10" s="112" t="s">
        <v>25</v>
      </c>
      <c r="B10" s="110">
        <v>138.19999999999999</v>
      </c>
      <c r="C10" s="110">
        <v>110.3</v>
      </c>
      <c r="D10" s="110">
        <f>210162.7/1000</f>
        <v>210.1627</v>
      </c>
      <c r="E10" s="110">
        <f>171178.5/1000</f>
        <v>171.17850000000001</v>
      </c>
      <c r="F10" s="113" t="s">
        <v>26</v>
      </c>
    </row>
    <row r="11" spans="1:7">
      <c r="A11" s="112" t="s">
        <v>27</v>
      </c>
      <c r="B11" s="110">
        <v>37</v>
      </c>
      <c r="C11" s="110">
        <v>70.099999999999994</v>
      </c>
      <c r="D11" s="110">
        <f>118870.8/1000</f>
        <v>118.8708</v>
      </c>
      <c r="E11" s="110">
        <f>130968.5/1000</f>
        <v>130.96850000000001</v>
      </c>
      <c r="F11" s="113" t="s">
        <v>28</v>
      </c>
    </row>
    <row r="12" spans="1:7">
      <c r="A12" s="112" t="s">
        <v>29</v>
      </c>
      <c r="B12" s="110">
        <v>18.100000000000001</v>
      </c>
      <c r="C12" s="110">
        <v>64.900000000000006</v>
      </c>
      <c r="D12" s="110" t="s">
        <v>55</v>
      </c>
      <c r="E12" s="110">
        <f>103849/1000</f>
        <v>103.849</v>
      </c>
      <c r="F12" s="113" t="s">
        <v>30</v>
      </c>
    </row>
    <row r="13" spans="1:7">
      <c r="A13" s="114"/>
      <c r="B13" s="114"/>
      <c r="C13" s="114"/>
      <c r="D13" s="114"/>
      <c r="E13" s="114"/>
      <c r="F13" s="114"/>
    </row>
    <row r="14" spans="1:7">
      <c r="A14" s="151" t="s">
        <v>31</v>
      </c>
      <c r="B14" s="151"/>
      <c r="C14" s="151"/>
      <c r="D14" s="151"/>
      <c r="E14" s="151"/>
      <c r="F14" s="151"/>
    </row>
    <row r="15" spans="1:7">
      <c r="A15" s="152" t="s">
        <v>32</v>
      </c>
      <c r="B15" s="152"/>
      <c r="C15" s="152"/>
      <c r="D15" s="152"/>
      <c r="E15" s="152"/>
      <c r="F15" s="152"/>
    </row>
  </sheetData>
  <mergeCells count="7">
    <mergeCell ref="A1:F1"/>
    <mergeCell ref="A2:F2"/>
    <mergeCell ref="A14:F14"/>
    <mergeCell ref="A15:F15"/>
    <mergeCell ref="A3:A4"/>
    <mergeCell ref="F3:F4"/>
    <mergeCell ref="B4:E4"/>
  </mergeCells>
  <hyperlinks>
    <hyperlink ref="G1:G2" location="'Spis    List '!A22" display="Powrót do spisu tablic"/>
  </hyperlinks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J20"/>
  <sheetViews>
    <sheetView showGridLines="0" zoomScale="90" zoomScaleNormal="90" workbookViewId="0">
      <selection activeCell="J1" sqref="J1"/>
    </sheetView>
  </sheetViews>
  <sheetFormatPr defaultColWidth="9.140625" defaultRowHeight="12"/>
  <cols>
    <col min="1" max="1" width="36.5703125" style="1" customWidth="1"/>
    <col min="2" max="2" width="9.140625" style="1"/>
    <col min="3" max="5" width="13" style="1" customWidth="1"/>
    <col min="6" max="6" width="20.140625" style="1" customWidth="1"/>
    <col min="7" max="8" width="13" style="1" customWidth="1"/>
    <col min="9" max="9" width="27.85546875" style="1" bestFit="1" customWidth="1"/>
    <col min="10" max="10" width="28.28515625" style="1" customWidth="1"/>
    <col min="11" max="16384" width="9.140625" style="1"/>
  </cols>
  <sheetData>
    <row r="1" spans="1:10" ht="13.5">
      <c r="A1" s="156" t="s">
        <v>241</v>
      </c>
      <c r="B1" s="156"/>
      <c r="C1" s="156"/>
      <c r="D1" s="156"/>
      <c r="E1" s="156"/>
      <c r="F1" s="156"/>
      <c r="G1" s="156"/>
      <c r="H1" s="156"/>
      <c r="J1" s="25" t="s">
        <v>71</v>
      </c>
    </row>
    <row r="2" spans="1:10" ht="13.5">
      <c r="A2" s="157" t="s">
        <v>169</v>
      </c>
      <c r="B2" s="157"/>
      <c r="C2" s="157"/>
      <c r="D2" s="157"/>
      <c r="E2" s="157"/>
      <c r="F2" s="157"/>
      <c r="G2" s="157"/>
      <c r="H2" s="157"/>
      <c r="J2" s="26" t="s">
        <v>72</v>
      </c>
    </row>
    <row r="3" spans="1:10" ht="16.5" customHeight="1">
      <c r="A3" s="142" t="s">
        <v>170</v>
      </c>
      <c r="B3" s="147"/>
      <c r="C3" s="147" t="s">
        <v>171</v>
      </c>
      <c r="D3" s="147" t="s">
        <v>172</v>
      </c>
      <c r="E3" s="147"/>
      <c r="F3" s="147"/>
      <c r="G3" s="147"/>
      <c r="H3" s="147"/>
      <c r="I3" s="164" t="s">
        <v>1</v>
      </c>
    </row>
    <row r="4" spans="1:10" ht="15" customHeight="1">
      <c r="A4" s="142"/>
      <c r="B4" s="147"/>
      <c r="C4" s="147"/>
      <c r="D4" s="147" t="s">
        <v>173</v>
      </c>
      <c r="E4" s="147"/>
      <c r="F4" s="147"/>
      <c r="G4" s="147"/>
      <c r="H4" s="147" t="s">
        <v>174</v>
      </c>
      <c r="I4" s="164"/>
    </row>
    <row r="5" spans="1:10" ht="24.75" customHeight="1">
      <c r="A5" s="142"/>
      <c r="B5" s="147"/>
      <c r="C5" s="147"/>
      <c r="D5" s="147" t="s">
        <v>175</v>
      </c>
      <c r="E5" s="147" t="s">
        <v>176</v>
      </c>
      <c r="F5" s="147"/>
      <c r="G5" s="147" t="s">
        <v>177</v>
      </c>
      <c r="H5" s="147"/>
      <c r="I5" s="164"/>
    </row>
    <row r="6" spans="1:10" ht="73.5">
      <c r="A6" s="142"/>
      <c r="B6" s="147"/>
      <c r="C6" s="147"/>
      <c r="D6" s="147"/>
      <c r="E6" s="71" t="s">
        <v>193</v>
      </c>
      <c r="F6" s="71" t="s">
        <v>178</v>
      </c>
      <c r="G6" s="147"/>
      <c r="H6" s="147"/>
      <c r="I6" s="164"/>
    </row>
    <row r="7" spans="1:10">
      <c r="A7" s="115" t="s">
        <v>14</v>
      </c>
      <c r="B7" s="116">
        <v>2020</v>
      </c>
      <c r="C7" s="83">
        <v>9748</v>
      </c>
      <c r="D7" s="83">
        <v>657</v>
      </c>
      <c r="E7" s="83">
        <v>1617</v>
      </c>
      <c r="F7" s="83">
        <v>2562</v>
      </c>
      <c r="G7" s="83">
        <v>4049</v>
      </c>
      <c r="H7" s="83">
        <v>863</v>
      </c>
      <c r="I7" s="165" t="s">
        <v>38</v>
      </c>
    </row>
    <row r="8" spans="1:10">
      <c r="A8" s="117"/>
      <c r="B8" s="118">
        <v>2021</v>
      </c>
      <c r="C8" s="79">
        <v>10224</v>
      </c>
      <c r="D8" s="79">
        <v>662</v>
      </c>
      <c r="E8" s="79">
        <v>1552</v>
      </c>
      <c r="F8" s="79">
        <v>2532</v>
      </c>
      <c r="G8" s="79">
        <v>4383</v>
      </c>
      <c r="H8" s="79">
        <v>1095</v>
      </c>
      <c r="I8" s="165"/>
    </row>
    <row r="9" spans="1:10">
      <c r="A9" s="160" t="s">
        <v>33</v>
      </c>
      <c r="B9" s="161"/>
      <c r="C9" s="83">
        <v>7587</v>
      </c>
      <c r="D9" s="83" t="s">
        <v>55</v>
      </c>
      <c r="E9" s="83">
        <v>1539</v>
      </c>
      <c r="F9" s="83" t="s">
        <v>55</v>
      </c>
      <c r="G9" s="83">
        <v>2639</v>
      </c>
      <c r="H9" s="83">
        <v>299</v>
      </c>
      <c r="I9" s="119" t="s">
        <v>3</v>
      </c>
    </row>
    <row r="10" spans="1:10" ht="13.5">
      <c r="A10" s="168" t="s">
        <v>179</v>
      </c>
      <c r="B10" s="169"/>
      <c r="C10" s="83">
        <v>744</v>
      </c>
      <c r="D10" s="83">
        <v>59</v>
      </c>
      <c r="E10" s="83">
        <v>77</v>
      </c>
      <c r="F10" s="83">
        <v>189</v>
      </c>
      <c r="G10" s="83">
        <v>350</v>
      </c>
      <c r="H10" s="83">
        <v>69</v>
      </c>
      <c r="I10" s="120" t="s">
        <v>180</v>
      </c>
    </row>
    <row r="11" spans="1:10" ht="13.5" customHeight="1">
      <c r="A11" s="166" t="s">
        <v>181</v>
      </c>
      <c r="B11" s="167"/>
      <c r="C11" s="83">
        <v>6605</v>
      </c>
      <c r="D11" s="83">
        <v>600</v>
      </c>
      <c r="E11" s="83">
        <v>1449</v>
      </c>
      <c r="F11" s="83">
        <v>2220</v>
      </c>
      <c r="G11" s="83">
        <v>2125</v>
      </c>
      <c r="H11" s="83">
        <v>211</v>
      </c>
      <c r="I11" s="120" t="s">
        <v>182</v>
      </c>
    </row>
    <row r="12" spans="1:10">
      <c r="A12" s="166" t="s">
        <v>4</v>
      </c>
      <c r="B12" s="167"/>
      <c r="C12" s="83">
        <v>238</v>
      </c>
      <c r="D12" s="83" t="s">
        <v>55</v>
      </c>
      <c r="E12" s="83">
        <v>13</v>
      </c>
      <c r="F12" s="83" t="s">
        <v>55</v>
      </c>
      <c r="G12" s="83">
        <v>164</v>
      </c>
      <c r="H12" s="83">
        <v>19</v>
      </c>
      <c r="I12" s="120" t="s">
        <v>5</v>
      </c>
    </row>
    <row r="13" spans="1:10">
      <c r="A13" s="162" t="s">
        <v>6</v>
      </c>
      <c r="B13" s="163"/>
      <c r="C13" s="83" t="s">
        <v>55</v>
      </c>
      <c r="D13" s="83" t="s">
        <v>56</v>
      </c>
      <c r="E13" s="83" t="s">
        <v>56</v>
      </c>
      <c r="F13" s="83" t="s">
        <v>56</v>
      </c>
      <c r="G13" s="83" t="s">
        <v>55</v>
      </c>
      <c r="H13" s="83" t="s">
        <v>55</v>
      </c>
      <c r="I13" s="119" t="s">
        <v>194</v>
      </c>
    </row>
    <row r="14" spans="1:10">
      <c r="A14" s="162" t="s">
        <v>15</v>
      </c>
      <c r="B14" s="163"/>
      <c r="C14" s="83">
        <v>1634</v>
      </c>
      <c r="D14" s="83" t="s">
        <v>56</v>
      </c>
      <c r="E14" s="83">
        <v>3</v>
      </c>
      <c r="F14" s="83" t="s">
        <v>55</v>
      </c>
      <c r="G14" s="83">
        <v>893</v>
      </c>
      <c r="H14" s="83" t="s">
        <v>55</v>
      </c>
      <c r="I14" s="119" t="s">
        <v>9</v>
      </c>
    </row>
    <row r="15" spans="1:10">
      <c r="A15" s="160" t="s">
        <v>16</v>
      </c>
      <c r="B15" s="161"/>
      <c r="C15" s="83">
        <v>1604</v>
      </c>
      <c r="D15" s="83" t="s">
        <v>56</v>
      </c>
      <c r="E15" s="83">
        <v>3</v>
      </c>
      <c r="F15" s="83">
        <v>41</v>
      </c>
      <c r="G15" s="83">
        <v>868</v>
      </c>
      <c r="H15" s="83">
        <v>692</v>
      </c>
      <c r="I15" s="120" t="s">
        <v>11</v>
      </c>
    </row>
    <row r="16" spans="1:10">
      <c r="A16" s="162" t="s">
        <v>17</v>
      </c>
      <c r="B16" s="163"/>
      <c r="C16" s="83" t="s">
        <v>55</v>
      </c>
      <c r="D16" s="83" t="s">
        <v>55</v>
      </c>
      <c r="E16" s="83" t="s">
        <v>55</v>
      </c>
      <c r="F16" s="83" t="s">
        <v>55</v>
      </c>
      <c r="G16" s="83" t="s">
        <v>55</v>
      </c>
      <c r="H16" s="83">
        <v>4</v>
      </c>
      <c r="I16" s="119" t="s">
        <v>13</v>
      </c>
    </row>
    <row r="17" spans="1:9" ht="13.5">
      <c r="A17" s="162" t="s">
        <v>183</v>
      </c>
      <c r="B17" s="163"/>
      <c r="C17" s="83">
        <v>8538</v>
      </c>
      <c r="D17" s="83" t="s">
        <v>55</v>
      </c>
      <c r="E17" s="83" t="s">
        <v>55</v>
      </c>
      <c r="F17" s="83">
        <v>2488</v>
      </c>
      <c r="G17" s="83">
        <v>3446</v>
      </c>
      <c r="H17" s="83">
        <v>395</v>
      </c>
      <c r="I17" s="119" t="s">
        <v>184</v>
      </c>
    </row>
    <row r="18" spans="1:9">
      <c r="A18" s="23"/>
    </row>
    <row r="19" spans="1:9" ht="27" customHeight="1">
      <c r="A19" s="158" t="s">
        <v>201</v>
      </c>
      <c r="B19" s="158"/>
      <c r="C19" s="158"/>
      <c r="D19" s="158"/>
      <c r="E19" s="158"/>
      <c r="F19" s="158"/>
      <c r="G19" s="158"/>
      <c r="H19" s="158"/>
    </row>
    <row r="20" spans="1:9" ht="51.75" customHeight="1">
      <c r="A20" s="159" t="s">
        <v>204</v>
      </c>
      <c r="B20" s="159"/>
      <c r="C20" s="159"/>
      <c r="D20" s="159"/>
      <c r="E20" s="159"/>
      <c r="F20" s="159"/>
      <c r="G20" s="159"/>
      <c r="H20" s="159"/>
      <c r="I20" s="121"/>
    </row>
  </sheetData>
  <mergeCells count="23">
    <mergeCell ref="I3:I6"/>
    <mergeCell ref="I7:I8"/>
    <mergeCell ref="A16:B16"/>
    <mergeCell ref="A12:B12"/>
    <mergeCell ref="A13:B13"/>
    <mergeCell ref="A9:B9"/>
    <mergeCell ref="A11:B11"/>
    <mergeCell ref="E5:F5"/>
    <mergeCell ref="A10:B10"/>
    <mergeCell ref="A1:H1"/>
    <mergeCell ref="A2:H2"/>
    <mergeCell ref="A19:H19"/>
    <mergeCell ref="A20:H20"/>
    <mergeCell ref="A3:B6"/>
    <mergeCell ref="C3:C6"/>
    <mergeCell ref="G5:G6"/>
    <mergeCell ref="H4:H6"/>
    <mergeCell ref="D3:H3"/>
    <mergeCell ref="D4:G4"/>
    <mergeCell ref="A15:B15"/>
    <mergeCell ref="A14:B14"/>
    <mergeCell ref="A17:B17"/>
    <mergeCell ref="D5:D6"/>
  </mergeCells>
  <hyperlinks>
    <hyperlink ref="J1:J2" location="'Spis    List '!A22" display="Powrót do spisu tablic"/>
  </hyperlink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H18"/>
  <sheetViews>
    <sheetView showGridLines="0" zoomScaleNormal="100" workbookViewId="0">
      <selection sqref="A1:G1"/>
    </sheetView>
  </sheetViews>
  <sheetFormatPr defaultRowHeight="12"/>
  <cols>
    <col min="1" max="1" width="39.7109375" style="9" customWidth="1"/>
    <col min="2" max="2" width="11.28515625" style="9" customWidth="1"/>
    <col min="3" max="3" width="11.42578125" style="9" bestFit="1" customWidth="1"/>
    <col min="4" max="4" width="10.85546875" style="9" customWidth="1"/>
    <col min="5" max="5" width="12.140625" style="9" customWidth="1"/>
    <col min="6" max="6" width="13.5703125" style="9" customWidth="1"/>
    <col min="7" max="7" width="29.85546875" style="9" customWidth="1"/>
    <col min="8" max="16384" width="9.140625" style="9"/>
  </cols>
  <sheetData>
    <row r="1" spans="1:8">
      <c r="A1" s="170" t="s">
        <v>242</v>
      </c>
      <c r="B1" s="170"/>
      <c r="C1" s="170"/>
      <c r="D1" s="170"/>
      <c r="E1" s="170"/>
      <c r="F1" s="170"/>
      <c r="G1" s="170"/>
      <c r="H1" s="25" t="s">
        <v>71</v>
      </c>
    </row>
    <row r="2" spans="1:8" ht="13.5">
      <c r="A2" s="24" t="s">
        <v>185</v>
      </c>
      <c r="B2" s="24"/>
      <c r="C2" s="24"/>
      <c r="D2" s="24"/>
      <c r="E2" s="24"/>
      <c r="F2" s="24"/>
      <c r="G2" s="24"/>
      <c r="H2" s="26" t="s">
        <v>72</v>
      </c>
    </row>
    <row r="3" spans="1:8">
      <c r="A3" s="176" t="s">
        <v>0</v>
      </c>
      <c r="B3" s="122">
        <v>2020</v>
      </c>
      <c r="C3" s="175">
        <v>2021</v>
      </c>
      <c r="D3" s="175"/>
      <c r="E3" s="175"/>
      <c r="F3" s="175"/>
      <c r="G3" s="164" t="s">
        <v>1</v>
      </c>
    </row>
    <row r="4" spans="1:8" ht="51.75" customHeight="1">
      <c r="A4" s="176"/>
      <c r="B4" s="172" t="s">
        <v>47</v>
      </c>
      <c r="C4" s="172"/>
      <c r="D4" s="123" t="s">
        <v>49</v>
      </c>
      <c r="E4" s="124" t="s">
        <v>54</v>
      </c>
      <c r="F4" s="124" t="s">
        <v>52</v>
      </c>
      <c r="G4" s="164"/>
    </row>
    <row r="5" spans="1:8" ht="48">
      <c r="A5" s="176"/>
      <c r="B5" s="173" t="s">
        <v>48</v>
      </c>
      <c r="C5" s="174"/>
      <c r="D5" s="125" t="s">
        <v>50</v>
      </c>
      <c r="E5" s="125" t="s">
        <v>51</v>
      </c>
      <c r="F5" s="125" t="s">
        <v>53</v>
      </c>
      <c r="G5" s="164"/>
    </row>
    <row r="6" spans="1:8">
      <c r="A6" s="78" t="s">
        <v>36</v>
      </c>
      <c r="B6" s="94">
        <v>5542.7</v>
      </c>
      <c r="C6" s="94">
        <v>5771.3</v>
      </c>
      <c r="D6" s="94">
        <v>3873.5</v>
      </c>
      <c r="E6" s="94">
        <v>1337</v>
      </c>
      <c r="F6" s="94">
        <v>560.79999999999995</v>
      </c>
      <c r="G6" s="80" t="s">
        <v>2</v>
      </c>
    </row>
    <row r="7" spans="1:8">
      <c r="A7" s="82" t="s">
        <v>33</v>
      </c>
      <c r="B7" s="95">
        <v>4279.2</v>
      </c>
      <c r="C7" s="95">
        <v>4378.8999999999996</v>
      </c>
      <c r="D7" s="95">
        <v>3091.5</v>
      </c>
      <c r="E7" s="95">
        <v>830.9</v>
      </c>
      <c r="F7" s="95">
        <v>456.5</v>
      </c>
      <c r="G7" s="85" t="s">
        <v>3</v>
      </c>
    </row>
    <row r="8" spans="1:8" ht="13.5">
      <c r="A8" s="86" t="s">
        <v>154</v>
      </c>
      <c r="B8" s="95">
        <v>486</v>
      </c>
      <c r="C8" s="95">
        <v>509.9</v>
      </c>
      <c r="D8" s="95">
        <v>283.2</v>
      </c>
      <c r="E8" s="95">
        <v>155.9</v>
      </c>
      <c r="F8" s="95">
        <v>70.8</v>
      </c>
      <c r="G8" s="87" t="s">
        <v>155</v>
      </c>
    </row>
    <row r="9" spans="1:8" ht="13.5">
      <c r="A9" s="88" t="s">
        <v>156</v>
      </c>
      <c r="B9" s="95">
        <v>3662.7</v>
      </c>
      <c r="C9" s="95">
        <v>3696.7</v>
      </c>
      <c r="D9" s="95">
        <v>2702.6</v>
      </c>
      <c r="E9" s="95">
        <v>611.1</v>
      </c>
      <c r="F9" s="95">
        <v>383</v>
      </c>
      <c r="G9" s="87" t="s">
        <v>157</v>
      </c>
    </row>
    <row r="10" spans="1:8">
      <c r="A10" s="88" t="s">
        <v>4</v>
      </c>
      <c r="B10" s="95">
        <v>130.5</v>
      </c>
      <c r="C10" s="95">
        <v>172.3</v>
      </c>
      <c r="D10" s="95">
        <v>105.7</v>
      </c>
      <c r="E10" s="95">
        <v>63.9</v>
      </c>
      <c r="F10" s="95">
        <v>2.7</v>
      </c>
      <c r="G10" s="87" t="s">
        <v>5</v>
      </c>
    </row>
    <row r="11" spans="1:8" ht="24">
      <c r="A11" s="89" t="s">
        <v>6</v>
      </c>
      <c r="B11" s="95" t="s">
        <v>55</v>
      </c>
      <c r="C11" s="95" t="s">
        <v>55</v>
      </c>
      <c r="D11" s="95" t="s">
        <v>55</v>
      </c>
      <c r="E11" s="95" t="s">
        <v>55</v>
      </c>
      <c r="F11" s="95" t="s">
        <v>56</v>
      </c>
      <c r="G11" s="85" t="s">
        <v>194</v>
      </c>
    </row>
    <row r="12" spans="1:8">
      <c r="A12" s="89" t="s">
        <v>8</v>
      </c>
      <c r="B12" s="95">
        <v>747.4</v>
      </c>
      <c r="C12" s="95">
        <v>749.7</v>
      </c>
      <c r="D12" s="95">
        <v>341.1</v>
      </c>
      <c r="E12" s="95" t="s">
        <v>55</v>
      </c>
      <c r="F12" s="95" t="s">
        <v>55</v>
      </c>
      <c r="G12" s="85" t="s">
        <v>9</v>
      </c>
    </row>
    <row r="13" spans="1:8">
      <c r="A13" s="82" t="s">
        <v>10</v>
      </c>
      <c r="B13" s="95">
        <v>735.9</v>
      </c>
      <c r="C13" s="95">
        <v>733</v>
      </c>
      <c r="D13" s="95">
        <v>328.3</v>
      </c>
      <c r="E13" s="95">
        <v>331.6</v>
      </c>
      <c r="F13" s="95">
        <v>73.099999999999994</v>
      </c>
      <c r="G13" s="90" t="s">
        <v>11</v>
      </c>
    </row>
    <row r="14" spans="1:8">
      <c r="A14" s="89" t="s">
        <v>12</v>
      </c>
      <c r="B14" s="95" t="s">
        <v>55</v>
      </c>
      <c r="C14" s="95" t="s">
        <v>55</v>
      </c>
      <c r="D14" s="95" t="s">
        <v>55</v>
      </c>
      <c r="E14" s="95" t="s">
        <v>55</v>
      </c>
      <c r="F14" s="95" t="s">
        <v>55</v>
      </c>
      <c r="G14" s="85" t="s">
        <v>13</v>
      </c>
    </row>
    <row r="15" spans="1:8" ht="13.5">
      <c r="A15" s="89" t="s">
        <v>158</v>
      </c>
      <c r="B15" s="95">
        <v>4780.7</v>
      </c>
      <c r="C15" s="95">
        <v>4985.2</v>
      </c>
      <c r="D15" s="95">
        <v>3509.3</v>
      </c>
      <c r="E15" s="95">
        <v>990</v>
      </c>
      <c r="F15" s="95" t="s">
        <v>55</v>
      </c>
      <c r="G15" s="85" t="s">
        <v>159</v>
      </c>
    </row>
    <row r="17" spans="1:7">
      <c r="A17" s="156" t="s">
        <v>202</v>
      </c>
      <c r="B17" s="156"/>
      <c r="C17" s="156"/>
      <c r="D17" s="156"/>
      <c r="E17" s="156"/>
      <c r="F17" s="156"/>
      <c r="G17" s="156"/>
    </row>
    <row r="18" spans="1:7">
      <c r="A18" s="171" t="s">
        <v>205</v>
      </c>
      <c r="B18" s="171"/>
      <c r="C18" s="171"/>
      <c r="D18" s="171"/>
      <c r="E18" s="171"/>
      <c r="F18" s="171"/>
      <c r="G18" s="171"/>
    </row>
  </sheetData>
  <mergeCells count="8">
    <mergeCell ref="A1:G1"/>
    <mergeCell ref="A17:G17"/>
    <mergeCell ref="A18:G18"/>
    <mergeCell ref="B4:C4"/>
    <mergeCell ref="B5:C5"/>
    <mergeCell ref="C3:F3"/>
    <mergeCell ref="G3:G5"/>
    <mergeCell ref="A3:A5"/>
  </mergeCells>
  <hyperlinks>
    <hyperlink ref="H1:H2" location="'Spis    List '!A22" display="Powrót do spisu tablic"/>
  </hyperlinks>
  <pageMargins left="0.7" right="0.7" top="0.75" bottom="0.75" header="0.3" footer="0.3"/>
  <pageSetup paperSize="9" orientation="portrait" verticalDpi="12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I10"/>
  <sheetViews>
    <sheetView showGridLines="0" workbookViewId="0">
      <selection activeCell="H1" sqref="H1"/>
    </sheetView>
  </sheetViews>
  <sheetFormatPr defaultRowHeight="15"/>
  <cols>
    <col min="1" max="1" width="32.140625" customWidth="1"/>
    <col min="6" max="6" width="31.42578125" customWidth="1"/>
  </cols>
  <sheetData>
    <row r="1" spans="1:9">
      <c r="A1" s="156" t="s">
        <v>243</v>
      </c>
      <c r="B1" s="156"/>
      <c r="C1" s="156"/>
      <c r="D1" s="156"/>
      <c r="E1" s="156"/>
      <c r="F1" s="156"/>
      <c r="G1" s="25" t="s">
        <v>71</v>
      </c>
      <c r="H1" s="7"/>
      <c r="I1" s="7"/>
    </row>
    <row r="2" spans="1:9">
      <c r="A2" s="157" t="s">
        <v>44</v>
      </c>
      <c r="B2" s="157"/>
      <c r="C2" s="157"/>
      <c r="D2" s="157"/>
      <c r="E2" s="157"/>
      <c r="F2" s="157"/>
      <c r="G2" s="26" t="s">
        <v>72</v>
      </c>
      <c r="H2" s="20"/>
      <c r="I2" s="20"/>
    </row>
    <row r="3" spans="1:9">
      <c r="A3" s="142" t="s">
        <v>0</v>
      </c>
      <c r="B3" s="69">
        <v>2010</v>
      </c>
      <c r="C3" s="69">
        <v>2015</v>
      </c>
      <c r="D3" s="66">
        <v>2020</v>
      </c>
      <c r="E3" s="66">
        <v>2021</v>
      </c>
      <c r="F3" s="146" t="s">
        <v>1</v>
      </c>
    </row>
    <row r="4" spans="1:9" ht="30.75" customHeight="1">
      <c r="A4" s="142"/>
      <c r="B4" s="147" t="s">
        <v>43</v>
      </c>
      <c r="C4" s="147"/>
      <c r="D4" s="147"/>
      <c r="E4" s="147"/>
      <c r="F4" s="146"/>
    </row>
    <row r="5" spans="1:9" ht="24.75">
      <c r="A5" s="72" t="s">
        <v>39</v>
      </c>
      <c r="B5" s="73" t="s">
        <v>55</v>
      </c>
      <c r="C5" s="73">
        <v>4.3</v>
      </c>
      <c r="D5" s="73">
        <v>18.5</v>
      </c>
      <c r="E5" s="67">
        <v>22.3</v>
      </c>
      <c r="F5" s="74" t="s">
        <v>40</v>
      </c>
    </row>
    <row r="6" spans="1:9" ht="24.75">
      <c r="A6" s="72" t="s">
        <v>45</v>
      </c>
      <c r="B6" s="73">
        <v>8.3000000000000007</v>
      </c>
      <c r="C6" s="73">
        <v>7.8</v>
      </c>
      <c r="D6" s="73">
        <v>18.7</v>
      </c>
      <c r="E6" s="67">
        <v>14.6</v>
      </c>
      <c r="F6" s="74" t="s">
        <v>46</v>
      </c>
    </row>
    <row r="7" spans="1:9" ht="24.75">
      <c r="A7" s="72" t="s">
        <v>41</v>
      </c>
      <c r="B7" s="73" t="s">
        <v>55</v>
      </c>
      <c r="C7" s="73" t="s">
        <v>55</v>
      </c>
      <c r="D7" s="73">
        <v>16.399999999999999</v>
      </c>
      <c r="E7" s="127">
        <v>20</v>
      </c>
      <c r="F7" s="74" t="s">
        <v>42</v>
      </c>
    </row>
    <row r="8" spans="1:9">
      <c r="A8" s="1"/>
      <c r="B8" s="1"/>
      <c r="C8" s="1"/>
      <c r="D8" s="1"/>
      <c r="E8" s="1"/>
      <c r="F8" s="1"/>
    </row>
    <row r="9" spans="1:9">
      <c r="A9" s="178" t="s">
        <v>35</v>
      </c>
      <c r="B9" s="178"/>
      <c r="C9" s="178"/>
      <c r="D9" s="178"/>
      <c r="E9" s="178"/>
      <c r="F9" s="178"/>
    </row>
    <row r="10" spans="1:9">
      <c r="A10" s="177" t="s">
        <v>197</v>
      </c>
      <c r="B10" s="177"/>
      <c r="C10" s="177"/>
      <c r="D10" s="177"/>
      <c r="E10" s="177"/>
      <c r="F10" s="177"/>
    </row>
  </sheetData>
  <mergeCells count="7">
    <mergeCell ref="A10:F10"/>
    <mergeCell ref="B4:E4"/>
    <mergeCell ref="A1:F1"/>
    <mergeCell ref="A2:F2"/>
    <mergeCell ref="A3:A4"/>
    <mergeCell ref="F3:F4"/>
    <mergeCell ref="A9:F9"/>
  </mergeCells>
  <hyperlinks>
    <hyperlink ref="G1:I2" location="'Spis    List '!A22" display="Powrót do spisu tablic"/>
  </hyperlink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G12"/>
  <sheetViews>
    <sheetView showGridLines="0" workbookViewId="0">
      <selection activeCell="A2" sqref="A2"/>
    </sheetView>
  </sheetViews>
  <sheetFormatPr defaultRowHeight="15" customHeight="1"/>
  <cols>
    <col min="1" max="1" width="30.42578125" style="1" customWidth="1"/>
    <col min="2" max="4" width="9.140625" style="1"/>
    <col min="5" max="5" width="26.140625" style="1" customWidth="1"/>
    <col min="6" max="16384" width="9.140625" style="1"/>
  </cols>
  <sheetData>
    <row r="1" spans="1:7" ht="15" customHeight="1">
      <c r="A1" s="8" t="s">
        <v>225</v>
      </c>
      <c r="B1" s="21"/>
      <c r="G1" s="28" t="s">
        <v>77</v>
      </c>
    </row>
    <row r="2" spans="1:7" ht="15" customHeight="1">
      <c r="A2" s="23" t="s">
        <v>226</v>
      </c>
      <c r="B2" s="21"/>
      <c r="G2" s="29" t="s">
        <v>78</v>
      </c>
    </row>
    <row r="3" spans="1:7" ht="15" customHeight="1">
      <c r="G3" s="27"/>
    </row>
    <row r="4" spans="1:7" ht="15" customHeight="1">
      <c r="A4" s="33"/>
      <c r="B4" s="32">
        <v>2019</v>
      </c>
      <c r="C4" s="32">
        <v>2020</v>
      </c>
      <c r="D4" s="32">
        <v>2021</v>
      </c>
      <c r="E4" s="35"/>
    </row>
    <row r="5" spans="1:7" ht="15" customHeight="1">
      <c r="A5" s="34"/>
      <c r="B5" s="128" t="s">
        <v>81</v>
      </c>
      <c r="C5" s="128"/>
      <c r="D5" s="128"/>
      <c r="E5" s="36"/>
    </row>
    <row r="6" spans="1:7" ht="15" customHeight="1">
      <c r="A6" s="30" t="s">
        <v>82</v>
      </c>
      <c r="B6" s="31">
        <v>49.854462360217674</v>
      </c>
      <c r="C6" s="31">
        <v>50.644847030284254</v>
      </c>
      <c r="D6" s="31">
        <v>55.603981549059654</v>
      </c>
      <c r="E6" s="37" t="s">
        <v>86</v>
      </c>
    </row>
    <row r="7" spans="1:7" ht="15" customHeight="1">
      <c r="A7" s="30" t="s">
        <v>83</v>
      </c>
      <c r="B7" s="31">
        <v>29.593143379867133</v>
      </c>
      <c r="C7" s="31">
        <v>29.788263152564625</v>
      </c>
      <c r="D7" s="31">
        <v>29.819786395950505</v>
      </c>
      <c r="E7" s="37" t="s">
        <v>87</v>
      </c>
    </row>
    <row r="8" spans="1:7" ht="15" customHeight="1">
      <c r="A8" s="30" t="s">
        <v>85</v>
      </c>
      <c r="B8" s="31">
        <v>13.492191733802663</v>
      </c>
      <c r="C8" s="31">
        <v>14.558486971679399</v>
      </c>
      <c r="D8" s="31">
        <v>9.3784770449586432</v>
      </c>
      <c r="E8" s="37" t="s">
        <v>88</v>
      </c>
    </row>
    <row r="9" spans="1:7" ht="15" customHeight="1">
      <c r="A9" s="30" t="s">
        <v>84</v>
      </c>
      <c r="B9" s="31">
        <v>7.060202526112537</v>
      </c>
      <c r="C9" s="31">
        <v>5.0084028454717107</v>
      </c>
      <c r="D9" s="31">
        <v>5.1977550100311927</v>
      </c>
      <c r="E9" s="37" t="s">
        <v>190</v>
      </c>
    </row>
    <row r="11" spans="1:7" ht="15" customHeight="1">
      <c r="A11" s="38" t="s">
        <v>76</v>
      </c>
    </row>
    <row r="12" spans="1:7" ht="15" customHeight="1">
      <c r="A12" s="39" t="s">
        <v>191</v>
      </c>
    </row>
  </sheetData>
  <mergeCells count="1">
    <mergeCell ref="B5:D5"/>
  </mergeCells>
  <hyperlinks>
    <hyperlink ref="G1:G2" location="'Wykres1(44)'!A4" display="Powrót do spisu wykresów"/>
    <hyperlink ref="G1" location="'Spis    List '!A4" display="Powrót do spisu wykresów"/>
    <hyperlink ref="G2" location="'Spis    List '!A4" display="Return to list of charts"/>
  </hyperlinks>
  <pageMargins left="0.7" right="0.7" top="0.75" bottom="0.75" header="0.3" footer="0.3"/>
  <pageSetup paperSize="9" orientation="portrait" horizontalDpi="300" verticalDpi="0" copies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I11"/>
  <sheetViews>
    <sheetView showGridLines="0" workbookViewId="0">
      <selection activeCell="A3" sqref="A3"/>
    </sheetView>
  </sheetViews>
  <sheetFormatPr defaultRowHeight="15" customHeight="1"/>
  <cols>
    <col min="1" max="1" width="22.140625" style="1" customWidth="1"/>
    <col min="2" max="4" width="11.42578125" style="1" customWidth="1"/>
    <col min="5" max="5" width="27.42578125" style="1" customWidth="1"/>
    <col min="6" max="16384" width="9.140625" style="1"/>
  </cols>
  <sheetData>
    <row r="1" spans="1:9" ht="15" customHeight="1">
      <c r="A1" s="22" t="s">
        <v>227</v>
      </c>
      <c r="B1" s="21"/>
      <c r="H1" s="28"/>
      <c r="I1" s="28" t="s">
        <v>77</v>
      </c>
    </row>
    <row r="2" spans="1:9" ht="15" customHeight="1">
      <c r="A2" s="23" t="s">
        <v>228</v>
      </c>
      <c r="B2" s="21"/>
      <c r="H2" s="29"/>
      <c r="I2" s="29" t="s">
        <v>78</v>
      </c>
    </row>
    <row r="3" spans="1:9" ht="15" customHeight="1">
      <c r="I3" s="23"/>
    </row>
    <row r="4" spans="1:9" ht="15" customHeight="1">
      <c r="A4" s="33"/>
      <c r="B4" s="42">
        <v>2019</v>
      </c>
      <c r="C4" s="42">
        <v>2020</v>
      </c>
      <c r="D4" s="42">
        <v>2021</v>
      </c>
      <c r="E4" s="35"/>
    </row>
    <row r="5" spans="1:9" ht="15" customHeight="1">
      <c r="A5" s="34"/>
      <c r="B5" s="128" t="s">
        <v>81</v>
      </c>
      <c r="C5" s="128"/>
      <c r="D5" s="128"/>
      <c r="E5" s="36"/>
    </row>
    <row r="6" spans="1:9" ht="15" customHeight="1">
      <c r="A6" s="30" t="s">
        <v>100</v>
      </c>
      <c r="B6" s="31">
        <v>57.164968947171978</v>
      </c>
      <c r="C6" s="31">
        <v>54.791264168804524</v>
      </c>
      <c r="D6" s="31">
        <v>55.232949565044684</v>
      </c>
      <c r="E6" s="30" t="s">
        <v>102</v>
      </c>
    </row>
    <row r="7" spans="1:9" ht="15" customHeight="1">
      <c r="A7" s="30" t="s">
        <v>104</v>
      </c>
      <c r="B7" s="31">
        <v>14.921130702876754</v>
      </c>
      <c r="C7" s="31">
        <v>23.113700000821126</v>
      </c>
      <c r="D7" s="31">
        <v>14.821994672920432</v>
      </c>
      <c r="E7" s="30" t="s">
        <v>105</v>
      </c>
    </row>
    <row r="8" spans="1:9" ht="15" customHeight="1">
      <c r="A8" s="30" t="s">
        <v>101</v>
      </c>
      <c r="B8" s="31">
        <v>27.91390034995127</v>
      </c>
      <c r="C8" s="31">
        <v>22.09503583037435</v>
      </c>
      <c r="D8" s="31">
        <v>29.94505576203489</v>
      </c>
      <c r="E8" s="30" t="s">
        <v>103</v>
      </c>
    </row>
    <row r="10" spans="1:9" ht="15" customHeight="1">
      <c r="A10" s="38" t="s">
        <v>94</v>
      </c>
    </row>
    <row r="11" spans="1:9" ht="15" customHeight="1">
      <c r="A11" s="39" t="s">
        <v>95</v>
      </c>
    </row>
  </sheetData>
  <mergeCells count="1">
    <mergeCell ref="B5:D5"/>
  </mergeCells>
  <hyperlinks>
    <hyperlink ref="I1:I2" location="'Wykres1(44)'!A4" display="Powrót do spisu wykresów"/>
    <hyperlink ref="I1" location="'Spis    List '!A4" display="Powrót do spisu wykresów"/>
    <hyperlink ref="I2" location="'Spis    List '!A4" display="Return to list of charts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K10"/>
  <sheetViews>
    <sheetView showGridLines="0" workbookViewId="0">
      <selection activeCell="A2" sqref="A2"/>
    </sheetView>
  </sheetViews>
  <sheetFormatPr defaultRowHeight="15" customHeight="1"/>
  <cols>
    <col min="1" max="1" width="18" style="1" customWidth="1"/>
    <col min="2" max="4" width="11.140625" style="1" customWidth="1"/>
    <col min="5" max="5" width="17.85546875" style="1" customWidth="1"/>
    <col min="6" max="16384" width="9.140625" style="1"/>
  </cols>
  <sheetData>
    <row r="1" spans="1:11" ht="15" customHeight="1">
      <c r="A1" s="22" t="s">
        <v>229</v>
      </c>
      <c r="B1" s="21"/>
      <c r="I1" s="28" t="s">
        <v>77</v>
      </c>
      <c r="J1" s="28" t="s">
        <v>77</v>
      </c>
      <c r="K1" s="28"/>
    </row>
    <row r="2" spans="1:11" ht="15" customHeight="1">
      <c r="A2" s="23" t="s">
        <v>230</v>
      </c>
      <c r="B2" s="21"/>
      <c r="I2" s="29" t="s">
        <v>78</v>
      </c>
      <c r="J2" s="29" t="s">
        <v>78</v>
      </c>
      <c r="K2" s="29"/>
    </row>
    <row r="3" spans="1:11" ht="15" customHeight="1">
      <c r="J3" s="23"/>
    </row>
    <row r="4" spans="1:11" ht="15" customHeight="1">
      <c r="A4" s="33"/>
      <c r="B4" s="32">
        <v>2019</v>
      </c>
      <c r="C4" s="32">
        <v>2020</v>
      </c>
      <c r="D4" s="32">
        <v>2021</v>
      </c>
      <c r="E4" s="35"/>
    </row>
    <row r="5" spans="1:11" ht="15" customHeight="1">
      <c r="A5" s="34"/>
      <c r="B5" s="129" t="s">
        <v>98</v>
      </c>
      <c r="C5" s="130"/>
      <c r="D5" s="131"/>
      <c r="E5" s="36"/>
    </row>
    <row r="6" spans="1:11" ht="15" customHeight="1">
      <c r="A6" s="40" t="s">
        <v>90</v>
      </c>
      <c r="B6" s="30">
        <v>4995</v>
      </c>
      <c r="C6" s="30">
        <v>4974</v>
      </c>
      <c r="D6" s="30">
        <v>5183</v>
      </c>
      <c r="E6" s="41" t="s">
        <v>92</v>
      </c>
    </row>
    <row r="7" spans="1:11" ht="15" customHeight="1">
      <c r="A7" s="30" t="s">
        <v>91</v>
      </c>
      <c r="B7" s="30">
        <v>4788</v>
      </c>
      <c r="C7" s="30">
        <v>4774</v>
      </c>
      <c r="D7" s="30">
        <v>5041</v>
      </c>
      <c r="E7" s="37" t="s">
        <v>93</v>
      </c>
    </row>
    <row r="9" spans="1:11" ht="24" customHeight="1">
      <c r="A9" s="132" t="s">
        <v>99</v>
      </c>
      <c r="B9" s="132"/>
      <c r="C9" s="132"/>
      <c r="D9" s="132"/>
      <c r="E9" s="132"/>
    </row>
    <row r="10" spans="1:11" ht="24" customHeight="1">
      <c r="A10" s="133" t="s">
        <v>192</v>
      </c>
      <c r="B10" s="133"/>
      <c r="C10" s="133"/>
      <c r="D10" s="133"/>
      <c r="E10" s="133"/>
    </row>
  </sheetData>
  <mergeCells count="3">
    <mergeCell ref="B5:D5"/>
    <mergeCell ref="A9:E9"/>
    <mergeCell ref="A10:E10"/>
  </mergeCells>
  <hyperlinks>
    <hyperlink ref="I1:I2" location="'Wykres1(44)'!A4" display="Powrót do spisu wykresów"/>
    <hyperlink ref="J1:J2" location="'Wykres1(44)'!A4" display="Powrót do spisu wykresów"/>
    <hyperlink ref="J1" location="'Spis    List '!A4" display="Powrót do spisu wykresów"/>
    <hyperlink ref="J2" location="'Spis    List '!A4" display="Return to list of charts"/>
  </hyperlinks>
  <pageMargins left="0.7" right="0.7" top="0.75" bottom="0.75" header="0.3" footer="0.3"/>
  <pageSetup paperSize="9" orientation="portrait" horizontalDpi="300" verticalDpi="0" copies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J11"/>
  <sheetViews>
    <sheetView showGridLines="0" workbookViewId="0">
      <selection activeCell="A2" sqref="A2"/>
    </sheetView>
  </sheetViews>
  <sheetFormatPr defaultRowHeight="15" customHeight="1"/>
  <cols>
    <col min="1" max="1" width="31" style="1" customWidth="1"/>
    <col min="2" max="3" width="15.5703125" style="1" customWidth="1"/>
    <col min="4" max="4" width="33.85546875" style="1" customWidth="1"/>
    <col min="5" max="16384" width="9.140625" style="1"/>
  </cols>
  <sheetData>
    <row r="1" spans="1:10" ht="15" customHeight="1">
      <c r="A1" s="22" t="s">
        <v>232</v>
      </c>
      <c r="B1" s="21"/>
      <c r="E1" s="28"/>
      <c r="F1" s="28" t="s">
        <v>77</v>
      </c>
      <c r="J1" s="28"/>
    </row>
    <row r="2" spans="1:10" ht="15" customHeight="1">
      <c r="A2" s="23" t="s">
        <v>231</v>
      </c>
      <c r="B2" s="21"/>
      <c r="E2" s="29"/>
      <c r="F2" s="29" t="s">
        <v>78</v>
      </c>
      <c r="J2" s="29"/>
    </row>
    <row r="3" spans="1:10" ht="15" customHeight="1">
      <c r="F3" s="23"/>
    </row>
    <row r="4" spans="1:10" ht="33.75" customHeight="1">
      <c r="A4" s="46"/>
      <c r="B4" s="50" t="s">
        <v>107</v>
      </c>
      <c r="C4" s="51" t="s">
        <v>108</v>
      </c>
      <c r="D4" s="48"/>
    </row>
    <row r="5" spans="1:10" ht="33.75" customHeight="1">
      <c r="A5" s="47"/>
      <c r="B5" s="52" t="s">
        <v>109</v>
      </c>
      <c r="C5" s="53" t="s">
        <v>110</v>
      </c>
      <c r="D5" s="49"/>
    </row>
    <row r="6" spans="1:10" ht="15" customHeight="1">
      <c r="A6" s="43" t="s">
        <v>111</v>
      </c>
      <c r="B6" s="44">
        <v>12.8</v>
      </c>
      <c r="C6" s="44">
        <v>5.7</v>
      </c>
      <c r="D6" s="45" t="s">
        <v>112</v>
      </c>
    </row>
    <row r="7" spans="1:10" ht="15" customHeight="1">
      <c r="A7" s="43" t="s">
        <v>113</v>
      </c>
      <c r="B7" s="44">
        <v>19.100000000000001</v>
      </c>
      <c r="C7" s="44">
        <v>14.6</v>
      </c>
      <c r="D7" s="45" t="s">
        <v>114</v>
      </c>
    </row>
    <row r="8" spans="1:10" ht="15" customHeight="1">
      <c r="A8" s="43" t="s">
        <v>115</v>
      </c>
      <c r="B8" s="44">
        <v>22.9</v>
      </c>
      <c r="C8" s="44">
        <v>16.100000000000001</v>
      </c>
      <c r="D8" s="45" t="s">
        <v>116</v>
      </c>
    </row>
    <row r="10" spans="1:10" ht="15" customHeight="1">
      <c r="A10" s="38" t="s">
        <v>196</v>
      </c>
    </row>
    <row r="11" spans="1:10" ht="15" customHeight="1">
      <c r="A11" s="39" t="s">
        <v>195</v>
      </c>
    </row>
  </sheetData>
  <hyperlinks>
    <hyperlink ref="F1:F2" location="'Wykres1(44)'!A4" display="Powrót do spisu wykresów"/>
    <hyperlink ref="F1" location="'Spis    List '!A4" display="Powrót do spisu wykresów"/>
    <hyperlink ref="F2" location="'Spis    List '!A4" display="Return to list of charts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K15"/>
  <sheetViews>
    <sheetView showGridLines="0" workbookViewId="0">
      <selection activeCell="A2" sqref="A2"/>
    </sheetView>
  </sheetViews>
  <sheetFormatPr defaultRowHeight="15" customHeight="1"/>
  <cols>
    <col min="1" max="1" width="26.5703125" style="1" customWidth="1"/>
    <col min="2" max="5" width="9.140625" style="1"/>
    <col min="6" max="6" width="29" style="1" customWidth="1"/>
    <col min="7" max="7" width="12.28515625" style="1" customWidth="1"/>
    <col min="8" max="8" width="30.42578125" style="1" customWidth="1"/>
    <col min="9" max="16384" width="9.140625" style="1"/>
  </cols>
  <sheetData>
    <row r="1" spans="1:11" ht="15" customHeight="1">
      <c r="A1" s="22" t="s">
        <v>233</v>
      </c>
      <c r="G1" s="28"/>
      <c r="H1" s="28" t="s">
        <v>77</v>
      </c>
      <c r="K1" s="28"/>
    </row>
    <row r="2" spans="1:11" ht="15" customHeight="1">
      <c r="A2" s="23" t="s">
        <v>234</v>
      </c>
      <c r="G2" s="29"/>
      <c r="H2" s="29" t="s">
        <v>78</v>
      </c>
      <c r="K2" s="29"/>
    </row>
    <row r="3" spans="1:11" ht="15" customHeight="1">
      <c r="H3" s="23"/>
    </row>
    <row r="4" spans="1:11" ht="18.75" customHeight="1">
      <c r="A4" s="34"/>
      <c r="B4" s="42">
        <v>2010</v>
      </c>
      <c r="C4" s="42">
        <v>2015</v>
      </c>
      <c r="D4" s="42">
        <v>2020</v>
      </c>
      <c r="E4" s="42">
        <v>2021</v>
      </c>
      <c r="F4" s="36"/>
    </row>
    <row r="5" spans="1:11" ht="15" customHeight="1">
      <c r="A5" s="30" t="s">
        <v>119</v>
      </c>
      <c r="B5" s="30"/>
      <c r="C5" s="30"/>
      <c r="D5" s="30"/>
      <c r="E5" s="30"/>
      <c r="F5" s="37" t="s">
        <v>120</v>
      </c>
    </row>
    <row r="6" spans="1:11" ht="15" customHeight="1">
      <c r="A6" s="54" t="s">
        <v>121</v>
      </c>
      <c r="B6" s="30">
        <v>124</v>
      </c>
      <c r="C6" s="30">
        <v>211</v>
      </c>
      <c r="D6" s="30">
        <v>260</v>
      </c>
      <c r="E6" s="30">
        <v>254</v>
      </c>
      <c r="F6" s="55" t="s">
        <v>122</v>
      </c>
    </row>
    <row r="7" spans="1:11" ht="15" customHeight="1">
      <c r="A7" s="54" t="s">
        <v>123</v>
      </c>
      <c r="B7" s="30">
        <v>55</v>
      </c>
      <c r="C7" s="30">
        <v>185</v>
      </c>
      <c r="D7" s="30">
        <v>170</v>
      </c>
      <c r="E7" s="30">
        <v>274</v>
      </c>
      <c r="F7" s="55" t="s">
        <v>124</v>
      </c>
    </row>
    <row r="8" spans="1:11" ht="15" customHeight="1">
      <c r="A8" s="30" t="s">
        <v>125</v>
      </c>
      <c r="B8" s="30"/>
      <c r="C8" s="30"/>
      <c r="D8" s="30"/>
      <c r="E8" s="30"/>
      <c r="F8" s="37" t="s">
        <v>126</v>
      </c>
    </row>
    <row r="9" spans="1:11" ht="15" customHeight="1">
      <c r="A9" s="54" t="s">
        <v>121</v>
      </c>
      <c r="B9" s="30">
        <v>24</v>
      </c>
      <c r="C9" s="30">
        <v>48</v>
      </c>
      <c r="D9" s="30">
        <v>42</v>
      </c>
      <c r="E9" s="30">
        <v>23</v>
      </c>
      <c r="F9" s="55" t="s">
        <v>127</v>
      </c>
    </row>
    <row r="10" spans="1:11" ht="15" customHeight="1">
      <c r="A10" s="54" t="s">
        <v>128</v>
      </c>
      <c r="B10" s="30">
        <v>24</v>
      </c>
      <c r="C10" s="30">
        <v>22</v>
      </c>
      <c r="D10" s="30">
        <v>30</v>
      </c>
      <c r="E10" s="30">
        <v>29</v>
      </c>
      <c r="F10" s="55" t="s">
        <v>129</v>
      </c>
    </row>
    <row r="12" spans="1:11" ht="15" customHeight="1">
      <c r="A12" s="38" t="s">
        <v>130</v>
      </c>
    </row>
    <row r="13" spans="1:11" ht="15" customHeight="1">
      <c r="A13" s="38" t="s">
        <v>131</v>
      </c>
    </row>
    <row r="14" spans="1:11" ht="15" customHeight="1">
      <c r="A14" s="39" t="s">
        <v>132</v>
      </c>
    </row>
    <row r="15" spans="1:11" ht="15" customHeight="1">
      <c r="A15" s="39" t="s">
        <v>133</v>
      </c>
    </row>
  </sheetData>
  <hyperlinks>
    <hyperlink ref="H1:H2" location="'Wykres1(44)'!A4" display="Powrót do spisu wykresów"/>
    <hyperlink ref="H1" location="'Spis    List '!A4" display="Powrót do spisu wykresów"/>
    <hyperlink ref="H2" location="'Spis    List '!A4" display="Return to list of charts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I12"/>
  <sheetViews>
    <sheetView showGridLines="0" workbookViewId="0">
      <selection activeCell="A3" sqref="A3"/>
    </sheetView>
  </sheetViews>
  <sheetFormatPr defaultRowHeight="15" customHeight="1"/>
  <cols>
    <col min="1" max="1" width="33.42578125" style="1" customWidth="1"/>
    <col min="2" max="4" width="9.140625" style="1"/>
    <col min="5" max="5" width="30.140625" style="1" customWidth="1"/>
    <col min="6" max="16384" width="9.140625" style="1"/>
  </cols>
  <sheetData>
    <row r="1" spans="1:9" ht="15" customHeight="1">
      <c r="A1" s="22" t="s">
        <v>235</v>
      </c>
      <c r="G1" s="28"/>
      <c r="H1" s="28" t="s">
        <v>77</v>
      </c>
      <c r="I1" s="28"/>
    </row>
    <row r="2" spans="1:9" ht="15" customHeight="1">
      <c r="A2" s="126" t="s">
        <v>134</v>
      </c>
      <c r="G2" s="29"/>
      <c r="H2" s="29" t="s">
        <v>78</v>
      </c>
      <c r="I2" s="29"/>
    </row>
    <row r="3" spans="1:9" ht="15" customHeight="1">
      <c r="A3" s="23" t="s">
        <v>236</v>
      </c>
      <c r="H3" s="23"/>
    </row>
    <row r="4" spans="1:9" ht="15" customHeight="1">
      <c r="A4" s="56" t="s">
        <v>135</v>
      </c>
    </row>
    <row r="6" spans="1:9" ht="20.25" customHeight="1">
      <c r="A6" s="134"/>
      <c r="B6" s="57">
        <v>2015</v>
      </c>
      <c r="C6" s="57">
        <v>2020</v>
      </c>
      <c r="D6" s="57">
        <v>2021</v>
      </c>
      <c r="E6" s="136"/>
    </row>
    <row r="7" spans="1:9" ht="28.5" customHeight="1">
      <c r="A7" s="135"/>
      <c r="B7" s="138" t="s">
        <v>138</v>
      </c>
      <c r="C7" s="138"/>
      <c r="D7" s="138"/>
      <c r="E7" s="137"/>
    </row>
    <row r="8" spans="1:9" ht="28.5" customHeight="1">
      <c r="A8" s="58" t="s">
        <v>139</v>
      </c>
      <c r="B8" s="59">
        <v>91.6</v>
      </c>
      <c r="C8" s="59">
        <v>97.6</v>
      </c>
      <c r="D8" s="31">
        <v>99</v>
      </c>
      <c r="E8" s="60" t="s">
        <v>140</v>
      </c>
    </row>
    <row r="9" spans="1:9" ht="15" customHeight="1">
      <c r="A9" s="58" t="s">
        <v>141</v>
      </c>
      <c r="B9" s="59">
        <v>61.6</v>
      </c>
      <c r="C9" s="59">
        <v>63.2</v>
      </c>
      <c r="D9" s="31">
        <v>68.900000000000006</v>
      </c>
      <c r="E9" s="60" t="s">
        <v>199</v>
      </c>
    </row>
    <row r="10" spans="1:9" ht="15" customHeight="1">
      <c r="A10" s="2"/>
      <c r="B10" s="2"/>
      <c r="C10" s="2"/>
      <c r="D10" s="2"/>
      <c r="E10" s="2"/>
    </row>
    <row r="11" spans="1:9" ht="15" customHeight="1">
      <c r="A11" s="139" t="s">
        <v>142</v>
      </c>
      <c r="B11" s="139"/>
      <c r="C11" s="139"/>
      <c r="D11" s="139"/>
      <c r="E11" s="139"/>
    </row>
    <row r="12" spans="1:9" ht="15" customHeight="1">
      <c r="A12" s="140" t="s">
        <v>198</v>
      </c>
      <c r="B12" s="140"/>
      <c r="C12" s="140"/>
      <c r="D12" s="140"/>
      <c r="E12" s="140"/>
    </row>
  </sheetData>
  <mergeCells count="5">
    <mergeCell ref="A6:A7"/>
    <mergeCell ref="E6:E7"/>
    <mergeCell ref="B7:D7"/>
    <mergeCell ref="A11:E11"/>
    <mergeCell ref="A12:E12"/>
  </mergeCells>
  <hyperlinks>
    <hyperlink ref="H1:H2" location="'Wykres1(44)'!A4" display="Powrót do spisu wykresów"/>
    <hyperlink ref="H1" location="'Spis    List '!A4" display="Powrót do spisu wykresów"/>
    <hyperlink ref="H2" location="'Spis    List '!A4" display="Return to list of charts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I7"/>
  <sheetViews>
    <sheetView showGridLines="0" workbookViewId="0">
      <selection activeCell="A3" sqref="A3"/>
    </sheetView>
  </sheetViews>
  <sheetFormatPr defaultRowHeight="15" customHeight="1"/>
  <cols>
    <col min="1" max="1" width="33.28515625" style="1" customWidth="1"/>
    <col min="2" max="4" width="10.42578125" style="1" customWidth="1"/>
    <col min="5" max="5" width="38.140625" style="1" customWidth="1"/>
    <col min="6" max="16384" width="9.140625" style="1"/>
  </cols>
  <sheetData>
    <row r="1" spans="1:9" ht="15" customHeight="1">
      <c r="A1" s="22" t="s">
        <v>237</v>
      </c>
      <c r="B1" s="21"/>
      <c r="G1" s="28"/>
      <c r="H1" s="28" t="s">
        <v>77</v>
      </c>
      <c r="I1" s="28"/>
    </row>
    <row r="2" spans="1:9" ht="15" customHeight="1">
      <c r="A2" s="23" t="s">
        <v>238</v>
      </c>
      <c r="B2" s="21"/>
      <c r="G2" s="29"/>
      <c r="H2" s="29" t="s">
        <v>78</v>
      </c>
      <c r="I2" s="29"/>
    </row>
    <row r="3" spans="1:9" ht="15" customHeight="1">
      <c r="H3" s="23"/>
    </row>
    <row r="4" spans="1:9" ht="15" customHeight="1">
      <c r="A4" s="64"/>
      <c r="B4" s="57">
        <v>2015</v>
      </c>
      <c r="C4" s="57">
        <v>2020</v>
      </c>
      <c r="D4" s="57">
        <v>2021</v>
      </c>
      <c r="E4" s="65"/>
    </row>
    <row r="5" spans="1:9" ht="15" customHeight="1">
      <c r="A5" s="61" t="s">
        <v>145</v>
      </c>
      <c r="B5" s="62">
        <v>7.8</v>
      </c>
      <c r="C5" s="62">
        <v>18.7</v>
      </c>
      <c r="D5" s="62">
        <v>14.6</v>
      </c>
      <c r="E5" s="60" t="s">
        <v>146</v>
      </c>
    </row>
    <row r="6" spans="1:9" ht="24.75" customHeight="1">
      <c r="A6" s="61" t="s">
        <v>149</v>
      </c>
      <c r="B6" s="62">
        <v>7.2</v>
      </c>
      <c r="C6" s="62">
        <v>16.5</v>
      </c>
      <c r="D6" s="62">
        <v>11.7</v>
      </c>
      <c r="E6" s="60" t="s">
        <v>147</v>
      </c>
    </row>
    <row r="7" spans="1:9" ht="15" customHeight="1">
      <c r="A7" s="61" t="s">
        <v>150</v>
      </c>
      <c r="B7" s="62">
        <v>1.1000000000000001</v>
      </c>
      <c r="C7" s="62">
        <v>2.7</v>
      </c>
      <c r="D7" s="62">
        <v>3.6</v>
      </c>
      <c r="E7" s="63" t="s">
        <v>148</v>
      </c>
    </row>
  </sheetData>
  <hyperlinks>
    <hyperlink ref="H1:H2" location="'Wykres1(44)'!A4" display="Powrót do spisu wykresów"/>
    <hyperlink ref="H1" location="'Spis    List '!A4" display="Powrót do spisu wykresów"/>
    <hyperlink ref="H2" location="'Spis    List '!A4" display="Return to list of charts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H50"/>
  <sheetViews>
    <sheetView showGridLines="0" workbookViewId="0">
      <selection sqref="A1:G1"/>
    </sheetView>
  </sheetViews>
  <sheetFormatPr defaultRowHeight="12"/>
  <cols>
    <col min="1" max="1" width="44.140625" style="9" customWidth="1"/>
    <col min="2" max="5" width="9.140625" style="9"/>
    <col min="6" max="6" width="27.5703125" style="9" customWidth="1"/>
    <col min="7" max="7" width="23.140625" style="9" customWidth="1"/>
    <col min="8" max="16384" width="9.140625" style="9"/>
  </cols>
  <sheetData>
    <row r="1" spans="1:8" ht="22.5" customHeight="1">
      <c r="A1" s="148" t="s">
        <v>239</v>
      </c>
      <c r="B1" s="148"/>
      <c r="C1" s="148"/>
      <c r="D1" s="148"/>
      <c r="E1" s="148"/>
      <c r="F1" s="148"/>
      <c r="G1" s="148"/>
      <c r="H1" s="25" t="s">
        <v>71</v>
      </c>
    </row>
    <row r="2" spans="1:8">
      <c r="A2" s="75" t="s">
        <v>151</v>
      </c>
      <c r="B2" s="75"/>
      <c r="C2" s="75"/>
      <c r="D2" s="75"/>
      <c r="E2" s="75"/>
      <c r="F2" s="75"/>
      <c r="G2" s="76"/>
      <c r="H2" s="26" t="s">
        <v>72</v>
      </c>
    </row>
    <row r="3" spans="1:8" ht="13.5">
      <c r="A3" s="143" t="s">
        <v>152</v>
      </c>
      <c r="B3" s="143"/>
      <c r="C3" s="143"/>
      <c r="D3" s="143"/>
      <c r="E3" s="143"/>
      <c r="F3" s="143"/>
      <c r="G3" s="1"/>
      <c r="H3" s="77"/>
    </row>
    <row r="4" spans="1:8" ht="13.5">
      <c r="A4" s="144" t="s">
        <v>153</v>
      </c>
      <c r="B4" s="144"/>
      <c r="C4" s="144"/>
      <c r="D4" s="144"/>
      <c r="E4" s="144"/>
      <c r="F4" s="144"/>
      <c r="G4" s="1"/>
    </row>
    <row r="5" spans="1:8" ht="17.25" customHeight="1">
      <c r="A5" s="68" t="s">
        <v>0</v>
      </c>
      <c r="B5" s="71">
        <v>2010</v>
      </c>
      <c r="C5" s="71">
        <v>2015</v>
      </c>
      <c r="D5" s="71">
        <v>2020</v>
      </c>
      <c r="E5" s="71">
        <v>2021</v>
      </c>
      <c r="F5" s="70" t="s">
        <v>1</v>
      </c>
      <c r="G5" s="1"/>
    </row>
    <row r="6" spans="1:8" s="81" customFormat="1" ht="14.25" customHeight="1">
      <c r="A6" s="78" t="s">
        <v>36</v>
      </c>
      <c r="B6" s="79">
        <v>67</v>
      </c>
      <c r="C6" s="79">
        <v>167</v>
      </c>
      <c r="D6" s="79">
        <v>267</v>
      </c>
      <c r="E6" s="79">
        <v>300</v>
      </c>
      <c r="F6" s="80" t="s">
        <v>2</v>
      </c>
      <c r="G6" s="8"/>
    </row>
    <row r="7" spans="1:8" ht="14.25" customHeight="1">
      <c r="A7" s="82" t="s">
        <v>33</v>
      </c>
      <c r="B7" s="83">
        <v>29</v>
      </c>
      <c r="C7" s="83">
        <v>37</v>
      </c>
      <c r="D7" s="83">
        <v>48</v>
      </c>
      <c r="E7" s="83">
        <v>53</v>
      </c>
      <c r="F7" s="85" t="s">
        <v>3</v>
      </c>
      <c r="G7" s="1"/>
    </row>
    <row r="8" spans="1:8" ht="14.25" customHeight="1">
      <c r="A8" s="86" t="s">
        <v>154</v>
      </c>
      <c r="B8" s="83" t="s">
        <v>55</v>
      </c>
      <c r="C8" s="83" t="s">
        <v>55</v>
      </c>
      <c r="D8" s="83">
        <v>5</v>
      </c>
      <c r="E8" s="83">
        <v>5</v>
      </c>
      <c r="F8" s="87" t="s">
        <v>155</v>
      </c>
      <c r="G8" s="1"/>
    </row>
    <row r="9" spans="1:8" ht="14.25" customHeight="1">
      <c r="A9" s="88" t="s">
        <v>156</v>
      </c>
      <c r="B9" s="83">
        <v>10</v>
      </c>
      <c r="C9" s="83">
        <v>10</v>
      </c>
      <c r="D9" s="83">
        <v>11</v>
      </c>
      <c r="E9" s="83">
        <v>10</v>
      </c>
      <c r="F9" s="87" t="s">
        <v>157</v>
      </c>
      <c r="G9" s="1"/>
    </row>
    <row r="10" spans="1:8" ht="14.25" customHeight="1">
      <c r="A10" s="88" t="s">
        <v>4</v>
      </c>
      <c r="B10" s="83" t="s">
        <v>55</v>
      </c>
      <c r="C10" s="83">
        <v>21</v>
      </c>
      <c r="D10" s="83">
        <v>32</v>
      </c>
      <c r="E10" s="83">
        <v>38</v>
      </c>
      <c r="F10" s="87" t="s">
        <v>5</v>
      </c>
      <c r="G10" s="1"/>
    </row>
    <row r="11" spans="1:8" ht="14.25" customHeight="1">
      <c r="A11" s="89" t="s">
        <v>6</v>
      </c>
      <c r="B11" s="83" t="s">
        <v>56</v>
      </c>
      <c r="C11" s="83" t="s">
        <v>55</v>
      </c>
      <c r="D11" s="83" t="s">
        <v>55</v>
      </c>
      <c r="E11" s="83" t="s">
        <v>55</v>
      </c>
      <c r="F11" s="85" t="s">
        <v>7</v>
      </c>
      <c r="G11" s="1"/>
    </row>
    <row r="12" spans="1:8" ht="14.25" customHeight="1">
      <c r="A12" s="89" t="s">
        <v>8</v>
      </c>
      <c r="B12" s="83">
        <v>29</v>
      </c>
      <c r="C12" s="83">
        <v>75</v>
      </c>
      <c r="D12" s="83">
        <v>120</v>
      </c>
      <c r="E12" s="83">
        <v>137</v>
      </c>
      <c r="F12" s="85" t="s">
        <v>9</v>
      </c>
      <c r="G12" s="1"/>
    </row>
    <row r="13" spans="1:8" ht="14.25" customHeight="1">
      <c r="A13" s="82" t="s">
        <v>10</v>
      </c>
      <c r="B13" s="83">
        <v>28</v>
      </c>
      <c r="C13" s="83">
        <v>71</v>
      </c>
      <c r="D13" s="83">
        <v>114</v>
      </c>
      <c r="E13" s="83">
        <v>133</v>
      </c>
      <c r="F13" s="90" t="s">
        <v>11</v>
      </c>
      <c r="G13" s="1"/>
    </row>
    <row r="14" spans="1:8" ht="14.25" customHeight="1">
      <c r="A14" s="89" t="s">
        <v>12</v>
      </c>
      <c r="B14" s="83" t="s">
        <v>56</v>
      </c>
      <c r="C14" s="83" t="s">
        <v>55</v>
      </c>
      <c r="D14" s="83" t="s">
        <v>55</v>
      </c>
      <c r="E14" s="83" t="s">
        <v>55</v>
      </c>
      <c r="F14" s="85" t="s">
        <v>13</v>
      </c>
      <c r="G14" s="1"/>
    </row>
    <row r="15" spans="1:8" ht="14.25" customHeight="1">
      <c r="A15" s="89" t="s">
        <v>158</v>
      </c>
      <c r="B15" s="83">
        <v>38</v>
      </c>
      <c r="C15" s="83">
        <v>89</v>
      </c>
      <c r="D15" s="83">
        <v>141</v>
      </c>
      <c r="E15" s="83">
        <v>156</v>
      </c>
      <c r="F15" s="85" t="s">
        <v>159</v>
      </c>
      <c r="G15" s="1"/>
    </row>
    <row r="16" spans="1:8" ht="14.25" customHeight="1">
      <c r="A16" s="91"/>
      <c r="B16" s="92"/>
      <c r="C16" s="92"/>
      <c r="D16" s="92"/>
      <c r="E16" s="92"/>
      <c r="F16" s="93"/>
      <c r="G16" s="1"/>
    </row>
    <row r="17" spans="1:7" ht="14.25" customHeight="1">
      <c r="A17" s="143" t="s">
        <v>160</v>
      </c>
      <c r="B17" s="143"/>
      <c r="C17" s="143"/>
      <c r="D17" s="143"/>
      <c r="E17" s="143"/>
      <c r="F17" s="143"/>
      <c r="G17" s="1"/>
    </row>
    <row r="18" spans="1:7" ht="14.25" customHeight="1">
      <c r="A18" s="144" t="s">
        <v>161</v>
      </c>
      <c r="B18" s="144"/>
      <c r="C18" s="144"/>
      <c r="D18" s="144"/>
      <c r="E18" s="144"/>
      <c r="F18" s="144"/>
      <c r="G18" s="1"/>
    </row>
    <row r="19" spans="1:7" ht="14.25" customHeight="1">
      <c r="A19" s="142" t="s">
        <v>0</v>
      </c>
      <c r="B19" s="71">
        <v>2010</v>
      </c>
      <c r="C19" s="71">
        <v>2015</v>
      </c>
      <c r="D19" s="71">
        <v>2020</v>
      </c>
      <c r="E19" s="71">
        <v>2021</v>
      </c>
      <c r="F19" s="146" t="s">
        <v>1</v>
      </c>
      <c r="G19" s="1"/>
    </row>
    <row r="20" spans="1:7" ht="14.25" customHeight="1">
      <c r="A20" s="142"/>
      <c r="B20" s="147" t="s">
        <v>162</v>
      </c>
      <c r="C20" s="147"/>
      <c r="D20" s="147"/>
      <c r="E20" s="147"/>
      <c r="F20" s="146"/>
      <c r="G20" s="1"/>
    </row>
    <row r="21" spans="1:7" ht="14.25" customHeight="1">
      <c r="A21" s="78" t="s">
        <v>14</v>
      </c>
      <c r="B21" s="94">
        <v>60.2</v>
      </c>
      <c r="C21" s="94">
        <v>67.3</v>
      </c>
      <c r="D21" s="94">
        <v>90.3</v>
      </c>
      <c r="E21" s="94">
        <v>89.6</v>
      </c>
      <c r="F21" s="80" t="s">
        <v>2</v>
      </c>
      <c r="G21" s="1"/>
    </row>
    <row r="22" spans="1:7" ht="14.25" customHeight="1">
      <c r="A22" s="82" t="s">
        <v>33</v>
      </c>
      <c r="B22" s="95">
        <v>60</v>
      </c>
      <c r="C22" s="95">
        <v>68.2</v>
      </c>
      <c r="D22" s="95">
        <v>94.2</v>
      </c>
      <c r="E22" s="95">
        <v>93.7</v>
      </c>
      <c r="F22" s="90" t="s">
        <v>3</v>
      </c>
      <c r="G22" s="1"/>
    </row>
    <row r="23" spans="1:7" ht="14.25" customHeight="1">
      <c r="A23" s="86" t="s">
        <v>163</v>
      </c>
      <c r="B23" s="95">
        <v>67.400000000000006</v>
      </c>
      <c r="C23" s="95">
        <v>74.3</v>
      </c>
      <c r="D23" s="96">
        <v>90.2</v>
      </c>
      <c r="E23" s="96">
        <v>90.8</v>
      </c>
      <c r="F23" s="87" t="s">
        <v>155</v>
      </c>
      <c r="G23" s="1"/>
    </row>
    <row r="24" spans="1:7" ht="14.25" customHeight="1">
      <c r="A24" s="88" t="s">
        <v>156</v>
      </c>
      <c r="B24" s="95" t="s">
        <v>55</v>
      </c>
      <c r="C24" s="95">
        <v>66.5</v>
      </c>
      <c r="D24" s="95">
        <v>95.4</v>
      </c>
      <c r="E24" s="95">
        <v>94.7</v>
      </c>
      <c r="F24" s="87" t="s">
        <v>157</v>
      </c>
      <c r="G24" s="1"/>
    </row>
    <row r="25" spans="1:7" ht="14.25" customHeight="1">
      <c r="A25" s="88" t="s">
        <v>4</v>
      </c>
      <c r="B25" s="95" t="s">
        <v>55</v>
      </c>
      <c r="C25" s="95" t="s">
        <v>55</v>
      </c>
      <c r="D25" s="95">
        <v>68.099999999999994</v>
      </c>
      <c r="E25" s="95">
        <v>69.400000000000006</v>
      </c>
      <c r="F25" s="87" t="s">
        <v>5</v>
      </c>
      <c r="G25" s="1"/>
    </row>
    <row r="26" spans="1:7" ht="14.25" customHeight="1">
      <c r="A26" s="89" t="s">
        <v>6</v>
      </c>
      <c r="B26" s="95" t="s">
        <v>56</v>
      </c>
      <c r="C26" s="95" t="s">
        <v>55</v>
      </c>
      <c r="D26" s="95" t="s">
        <v>56</v>
      </c>
      <c r="E26" s="95" t="s">
        <v>56</v>
      </c>
      <c r="F26" s="85" t="s">
        <v>7</v>
      </c>
      <c r="G26" s="91"/>
    </row>
    <row r="27" spans="1:7" ht="14.25" customHeight="1">
      <c r="A27" s="89" t="s">
        <v>15</v>
      </c>
      <c r="B27" s="95">
        <v>65.099999999999994</v>
      </c>
      <c r="C27" s="95">
        <v>47.6</v>
      </c>
      <c r="D27" s="95">
        <v>45.2</v>
      </c>
      <c r="E27" s="95">
        <v>58.8</v>
      </c>
      <c r="F27" s="85" t="s">
        <v>9</v>
      </c>
      <c r="G27" s="91"/>
    </row>
    <row r="28" spans="1:7" ht="14.25" customHeight="1">
      <c r="A28" s="82" t="s">
        <v>16</v>
      </c>
      <c r="B28" s="95">
        <v>65.099999999999994</v>
      </c>
      <c r="C28" s="95">
        <v>47.6</v>
      </c>
      <c r="D28" s="95">
        <v>45.3</v>
      </c>
      <c r="E28" s="95">
        <v>58.8</v>
      </c>
      <c r="F28" s="90" t="s">
        <v>11</v>
      </c>
      <c r="G28" s="91"/>
    </row>
    <row r="29" spans="1:7" ht="14.25" customHeight="1">
      <c r="A29" s="89" t="s">
        <v>17</v>
      </c>
      <c r="B29" s="95" t="s">
        <v>56</v>
      </c>
      <c r="C29" s="95" t="s">
        <v>55</v>
      </c>
      <c r="D29" s="95">
        <v>41.3</v>
      </c>
      <c r="E29" s="95">
        <v>58</v>
      </c>
      <c r="F29" s="85" t="s">
        <v>34</v>
      </c>
      <c r="G29" s="91"/>
    </row>
    <row r="30" spans="1:7" ht="14.25" customHeight="1">
      <c r="A30" s="89" t="s">
        <v>164</v>
      </c>
      <c r="B30" s="95">
        <v>60</v>
      </c>
      <c r="C30" s="95">
        <v>67.2</v>
      </c>
      <c r="D30" s="95">
        <v>93.8</v>
      </c>
      <c r="E30" s="95">
        <v>91.7</v>
      </c>
      <c r="F30" s="85" t="s">
        <v>159</v>
      </c>
      <c r="G30" s="91"/>
    </row>
    <row r="31" spans="1:7" ht="14.25" customHeight="1">
      <c r="A31" s="91"/>
      <c r="B31" s="92"/>
      <c r="C31" s="92"/>
      <c r="D31" s="92"/>
      <c r="E31" s="92"/>
      <c r="F31" s="93"/>
      <c r="G31" s="1"/>
    </row>
    <row r="32" spans="1:7" ht="13.5">
      <c r="A32" s="97" t="s">
        <v>165</v>
      </c>
      <c r="B32" s="1"/>
      <c r="C32" s="1"/>
      <c r="D32" s="1"/>
      <c r="E32" s="1"/>
      <c r="F32" s="1"/>
      <c r="G32" s="1"/>
    </row>
    <row r="33" spans="1:7" ht="13.5">
      <c r="A33" s="98" t="s">
        <v>189</v>
      </c>
      <c r="B33" s="1"/>
      <c r="C33" s="1"/>
      <c r="D33" s="1"/>
      <c r="E33" s="1"/>
      <c r="F33" s="1"/>
      <c r="G33" s="1"/>
    </row>
    <row r="34" spans="1:7">
      <c r="A34" s="142" t="s">
        <v>0</v>
      </c>
      <c r="B34" s="71">
        <v>2010</v>
      </c>
      <c r="C34" s="71">
        <v>2015</v>
      </c>
      <c r="D34" s="71">
        <v>2020</v>
      </c>
      <c r="E34" s="71">
        <v>2021</v>
      </c>
      <c r="F34" s="146" t="s">
        <v>1</v>
      </c>
      <c r="G34" s="99"/>
    </row>
    <row r="35" spans="1:7" ht="24" customHeight="1">
      <c r="A35" s="142"/>
      <c r="B35" s="147" t="s">
        <v>166</v>
      </c>
      <c r="C35" s="147"/>
      <c r="D35" s="147"/>
      <c r="E35" s="147"/>
      <c r="F35" s="146"/>
      <c r="G35" s="99"/>
    </row>
    <row r="36" spans="1:7" s="81" customFormat="1">
      <c r="A36" s="78" t="s">
        <v>14</v>
      </c>
      <c r="B36" s="94">
        <v>362.2</v>
      </c>
      <c r="C36" s="94">
        <v>733.7</v>
      </c>
      <c r="D36" s="94">
        <f>1022986.8/1000</f>
        <v>1022.9868</v>
      </c>
      <c r="E36" s="94">
        <f>1109688.7/1000</f>
        <v>1109.6886999999999</v>
      </c>
      <c r="F36" s="80" t="s">
        <v>2</v>
      </c>
      <c r="G36" s="100"/>
    </row>
    <row r="37" spans="1:7" ht="24">
      <c r="A37" s="82" t="s">
        <v>33</v>
      </c>
      <c r="B37" s="95">
        <v>316.7</v>
      </c>
      <c r="C37" s="95">
        <v>628.9</v>
      </c>
      <c r="D37" s="95">
        <f>707545.3/1000</f>
        <v>707.5453</v>
      </c>
      <c r="E37" s="95">
        <f>817792.8/1000</f>
        <v>817.79280000000006</v>
      </c>
      <c r="F37" s="90" t="s">
        <v>3</v>
      </c>
      <c r="G37" s="101"/>
    </row>
    <row r="38" spans="1:7" ht="13.5">
      <c r="A38" s="86" t="s">
        <v>163</v>
      </c>
      <c r="B38" s="96" t="s">
        <v>55</v>
      </c>
      <c r="C38" s="96" t="s">
        <v>55</v>
      </c>
      <c r="D38" s="96">
        <f>126262.7/1000</f>
        <v>126.2627</v>
      </c>
      <c r="E38" s="96">
        <f>127369.9/1000</f>
        <v>127.3699</v>
      </c>
      <c r="F38" s="87" t="s">
        <v>155</v>
      </c>
      <c r="G38" s="102"/>
    </row>
    <row r="39" spans="1:7" ht="15.75" customHeight="1">
      <c r="A39" s="88" t="s">
        <v>156</v>
      </c>
      <c r="B39" s="95">
        <v>178.3</v>
      </c>
      <c r="C39" s="95">
        <v>461</v>
      </c>
      <c r="D39" s="95">
        <f>560143.7/1000</f>
        <v>560.14369999999997</v>
      </c>
      <c r="E39" s="95">
        <f>661125/1000</f>
        <v>661.125</v>
      </c>
      <c r="F39" s="87" t="s">
        <v>157</v>
      </c>
      <c r="G39" s="102"/>
    </row>
    <row r="40" spans="1:7">
      <c r="A40" s="88" t="s">
        <v>4</v>
      </c>
      <c r="B40" s="95" t="s">
        <v>55</v>
      </c>
      <c r="C40" s="95" t="s">
        <v>55</v>
      </c>
      <c r="D40" s="95">
        <f>21138.9/1000</f>
        <v>21.138900000000003</v>
      </c>
      <c r="E40" s="95">
        <f>29297.9/1000</f>
        <v>29.297900000000002</v>
      </c>
      <c r="F40" s="87" t="s">
        <v>5</v>
      </c>
      <c r="G40" s="102"/>
    </row>
    <row r="41" spans="1:7">
      <c r="A41" s="89" t="s">
        <v>6</v>
      </c>
      <c r="B41" s="95" t="s">
        <v>56</v>
      </c>
      <c r="C41" s="95" t="s">
        <v>55</v>
      </c>
      <c r="D41" s="95" t="s">
        <v>55</v>
      </c>
      <c r="E41" s="95" t="s">
        <v>55</v>
      </c>
      <c r="F41" s="85" t="s">
        <v>7</v>
      </c>
      <c r="G41" s="103"/>
    </row>
    <row r="42" spans="1:7">
      <c r="A42" s="89" t="s">
        <v>15</v>
      </c>
      <c r="B42" s="95">
        <v>35</v>
      </c>
      <c r="C42" s="95">
        <v>79.3</v>
      </c>
      <c r="D42" s="95">
        <f>246884.3/1000</f>
        <v>246.8843</v>
      </c>
      <c r="E42" s="95">
        <f>187042.9/1000</f>
        <v>187.0429</v>
      </c>
      <c r="F42" s="85" t="s">
        <v>9</v>
      </c>
      <c r="G42" s="103"/>
    </row>
    <row r="43" spans="1:7">
      <c r="A43" s="82" t="s">
        <v>16</v>
      </c>
      <c r="B43" s="95">
        <v>35</v>
      </c>
      <c r="C43" s="95">
        <v>72.7</v>
      </c>
      <c r="D43" s="95">
        <f>242676.4/1000</f>
        <v>242.6764</v>
      </c>
      <c r="E43" s="95">
        <f>184577.4/1000</f>
        <v>184.57739999999998</v>
      </c>
      <c r="F43" s="90" t="s">
        <v>11</v>
      </c>
      <c r="G43" s="101"/>
    </row>
    <row r="44" spans="1:7">
      <c r="A44" s="89" t="s">
        <v>17</v>
      </c>
      <c r="B44" s="95" t="s">
        <v>56</v>
      </c>
      <c r="C44" s="95" t="s">
        <v>55</v>
      </c>
      <c r="D44" s="95" t="s">
        <v>55</v>
      </c>
      <c r="E44" s="95" t="s">
        <v>55</v>
      </c>
      <c r="F44" s="85" t="s">
        <v>34</v>
      </c>
      <c r="G44" s="103"/>
    </row>
    <row r="45" spans="1:7" ht="13.5">
      <c r="A45" s="89" t="s">
        <v>164</v>
      </c>
      <c r="B45" s="95">
        <v>327.2</v>
      </c>
      <c r="C45" s="95">
        <v>601.5</v>
      </c>
      <c r="D45" s="95">
        <f>772271.9/1000</f>
        <v>772.27190000000007</v>
      </c>
      <c r="E45" s="95">
        <f>917606.1/1000</f>
        <v>917.60609999999997</v>
      </c>
      <c r="F45" s="85" t="s">
        <v>159</v>
      </c>
      <c r="G45" s="103"/>
    </row>
    <row r="46" spans="1:7">
      <c r="A46" s="1"/>
      <c r="B46" s="1"/>
      <c r="C46" s="1"/>
      <c r="D46" s="1"/>
      <c r="E46" s="1"/>
      <c r="F46" s="1"/>
      <c r="G46" s="1"/>
    </row>
    <row r="47" spans="1:7">
      <c r="A47" s="145" t="s">
        <v>200</v>
      </c>
      <c r="B47" s="145"/>
      <c r="C47" s="145"/>
      <c r="D47" s="145"/>
      <c r="E47" s="145"/>
      <c r="F47" s="145"/>
      <c r="G47" s="145"/>
    </row>
    <row r="48" spans="1:7">
      <c r="A48" s="141" t="s">
        <v>203</v>
      </c>
      <c r="B48" s="141"/>
      <c r="C48" s="141"/>
      <c r="D48" s="141"/>
      <c r="E48" s="141"/>
      <c r="F48" s="141"/>
      <c r="G48" s="141"/>
    </row>
    <row r="50" spans="2:5">
      <c r="B50" s="104"/>
      <c r="C50" s="104"/>
      <c r="D50" s="104"/>
      <c r="E50" s="104"/>
    </row>
  </sheetData>
  <mergeCells count="13">
    <mergeCell ref="A1:G1"/>
    <mergeCell ref="F34:F35"/>
    <mergeCell ref="B35:E35"/>
    <mergeCell ref="A3:F3"/>
    <mergeCell ref="A4:F4"/>
    <mergeCell ref="A48:G48"/>
    <mergeCell ref="A34:A35"/>
    <mergeCell ref="A17:F17"/>
    <mergeCell ref="A18:F18"/>
    <mergeCell ref="A47:G47"/>
    <mergeCell ref="A19:A20"/>
    <mergeCell ref="F19:F20"/>
    <mergeCell ref="B20:E20"/>
  </mergeCells>
  <hyperlinks>
    <hyperlink ref="H1:H2" location="'Spis tablic   List of tables'!A1" display="Powrót do spisu tablic"/>
    <hyperlink ref="H1" location="'Spis    List '!A22" display="Powrót do spisu tablic"/>
    <hyperlink ref="H2" location="'Spis    List '!A22" display="Return to list of tables"/>
  </hyperlink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GusDokument" ma:contentTypeID="0x0101004FEAEAF3FA9052469C736D6273665EFA00D4F24E0FBCC56F43BF2094ED70B068F3" ma:contentTypeVersion="1" ma:contentTypeDescription="" ma:contentTypeScope="" ma:versionID="75a50e6acc82f3f855a498c4ea5c02ae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2fdb080088ddf1bdd98b8e55b33ddc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6F65594-EB38-4890-8658-4BA483522A54}">
  <ds:schemaRefs>
    <ds:schemaRef ds:uri="http://www.w3.org/XML/1998/namespace"/>
    <ds:schemaRef ds:uri="http://purl.org/dc/terms/"/>
    <ds:schemaRef ds:uri="http://purl.org/dc/elements/1.1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22B3D32A-4C52-46B1-956A-1C26D7C1103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BEDCD9F9-0C76-468A-9183-313CDE5FDE0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13</vt:i4>
      </vt:variant>
    </vt:vector>
  </HeadingPairs>
  <TitlesOfParts>
    <vt:vector size="13" baseType="lpstr">
      <vt:lpstr>Spis    List </vt:lpstr>
      <vt:lpstr>Wykres1(48)</vt:lpstr>
      <vt:lpstr>Wykres2(49)</vt:lpstr>
      <vt:lpstr>Wykres3(50)</vt:lpstr>
      <vt:lpstr>Wykres4(51)</vt:lpstr>
      <vt:lpstr>Wykres5(52)</vt:lpstr>
      <vt:lpstr>Wykres6(53)</vt:lpstr>
      <vt:lpstr>Wykres7(54)</vt:lpstr>
      <vt:lpstr>Tabl.1(89)</vt:lpstr>
      <vt:lpstr>Tabl.2(90)</vt:lpstr>
      <vt:lpstr>Tabl.3(91)</vt:lpstr>
      <vt:lpstr>Tabl.4(92)</vt:lpstr>
      <vt:lpstr>Tabl.5(93)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Wyrwas Gabriela</dc:creator>
  <cp:lastModifiedBy>Sochacka Elżbieta</cp:lastModifiedBy>
  <dcterms:created xsi:type="dcterms:W3CDTF">2020-01-23T13:03:50Z</dcterms:created>
  <dcterms:modified xsi:type="dcterms:W3CDTF">2023-01-04T08:45:49Z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0x0101004FEAEAF3FA9052469C736D6273665EFA00D4F24E0FBCC56F43BF2094ED70B068F3</vt:lpwstr>
  </property>
</Properties>
</file>